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<sst xmlns="http://schemas.openxmlformats.org/spreadsheetml/2006/main" count="113" uniqueCount="72">
  <si>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</si>
  <si>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</si>
  <si>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</si>
  <si>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</si>
  <si>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</si>
  <si>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</si>
  <si>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</si>
  <si>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</si>
  <si>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</si>
  <si>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</si>
  <si>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</si>
  <si>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</si>
  <si>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</si>
  <si>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</si>
  <si>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</si>
  <si>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</si>
  <si>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</si>
  <si>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OCJENA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</si>
  <si>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</si>
  <si>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</si>
  <si>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</si>
  <si>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</si>
  <si>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</si>
  <si>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</si>
  <si>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</si>
  <si>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</si>
  <si>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</si>
  <si>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</si>
  <si>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Distribuirani izvori električne energije</t>
    </r>
  </si>
  <si>
    <t>Specijalističke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</si>
  <si>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Elektroenergetski sistemi</t>
    </r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</si>
  <si>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Specijalističke</t>
    </r>
  </si>
  <si>
    <t xml:space="preserve">Broj ECTS kredita: </t>
  </si>
  <si>
    <t>Nastava</t>
  </si>
  <si>
    <t>Testovi</t>
  </si>
  <si>
    <t>Seminarski rad</t>
  </si>
  <si>
    <t>T1 [10]</t>
  </si>
  <si>
    <t>T2 [10]</t>
  </si>
  <si>
    <t>T3[10]</t>
  </si>
  <si>
    <t>SR [40]</t>
  </si>
  <si>
    <t>Milena</t>
  </si>
  <si>
    <t>Anđelić</t>
  </si>
  <si>
    <t>?</t>
  </si>
  <si>
    <t xml:space="preserve">Nikola </t>
  </si>
  <si>
    <t>Raković</t>
  </si>
  <si>
    <t>?/?</t>
  </si>
  <si>
    <t xml:space="preserve">Lazar </t>
  </si>
  <si>
    <t>Vučinić</t>
  </si>
  <si>
    <t>Boro</t>
  </si>
  <si>
    <t>Bogdanovć</t>
  </si>
  <si>
    <t>Milica</t>
  </si>
  <si>
    <t xml:space="preserve">Kristina </t>
  </si>
  <si>
    <t>Ognjenović</t>
  </si>
  <si>
    <t xml:space="preserve">Ivan </t>
  </si>
  <si>
    <t>Ćurčić</t>
  </si>
  <si>
    <t>Marko</t>
  </si>
  <si>
    <t>Čarmark</t>
  </si>
  <si>
    <t>Korać</t>
  </si>
  <si>
    <t xml:space="preserve">Jelena </t>
  </si>
  <si>
    <t>Aligrudić</t>
  </si>
  <si>
    <t>Berin</t>
  </si>
  <si>
    <t>Šabazović</t>
  </si>
  <si>
    <t>Ljuljić</t>
  </si>
  <si>
    <t>NASTAVNIK: Prof. dr Jadranka Radović</t>
  </si>
  <si>
    <t>Elektroenergetski kablovi</t>
  </si>
  <si>
    <t>Nemanja</t>
  </si>
  <si>
    <t>Petrić</t>
  </si>
  <si>
    <t>Pavle</t>
  </si>
  <si>
    <t>Novaković</t>
  </si>
  <si>
    <t>Nastava [0]</t>
  </si>
  <si>
    <t>ISPIT [30]</t>
  </si>
  <si>
    <t>Pop. ISPIT [30]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</si>
</sst>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3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49" fontId="1" fillId="32" borderId="24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25" xfId="0" applyNumberFormat="1" applyFont="1" applyFill="1" applyBorder="1" applyAlignment="1">
      <alignment horizontal="center"/>
    </xf>
    <xf numFmtId="0" fontId="0" fillId="0" borderId="21" xfId="59" applyFont="1" applyBorder="1">
      <alignment/>
      <protection/>
    </xf>
    <xf numFmtId="0" fontId="0" fillId="32" borderId="0" xfId="0" applyFont="1" applyFill="1" applyBorder="1" applyAlignment="1">
      <alignment horizontal="center"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13" fontId="0" fillId="0" borderId="0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58" applyBorder="1">
      <alignment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>
      <alignment/>
      <protection/>
    </xf>
    <xf numFmtId="0" fontId="0" fillId="0" borderId="0" xfId="58" applyBorder="1" applyAlignment="1">
      <alignment horizontal="right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18" fillId="0" borderId="0" xfId="58" applyFont="1" applyBorder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58" applyFont="1" applyFill="1" applyBorder="1" applyAlignment="1">
      <alignment horizontal="center"/>
      <protection/>
    </xf>
    <xf numFmtId="0" fontId="1" fillId="0" borderId="27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0" sqref="J10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2.57421875" style="0" customWidth="1"/>
    <col min="5" max="6" width="7.421875" style="0" customWidth="1"/>
    <col min="7" max="7" width="8.28125" style="0" customWidth="1"/>
    <col min="8" max="8" width="8.8515625" style="15" customWidth="1"/>
    <col min="9" max="9" width="13.57421875" style="0" customWidth="1"/>
    <col min="10" max="10" width="15.28125" style="0" customWidth="1"/>
    <col min="11" max="11" width="12.421875" style="0" customWidth="1"/>
    <col min="13" max="13" width="14.8515625" style="0" customWidth="1"/>
    <col min="14" max="14" width="11.421875" style="0" customWidth="1"/>
    <col min="15" max="16" width="8.8515625" style="0" customWidth="1"/>
    <col min="17" max="17" width="12.00390625" style="0" customWidth="1"/>
    <col min="18" max="18" width="14.57421875" style="0" customWidth="1"/>
    <col min="19" max="19" width="7.421875" style="0" customWidth="1"/>
    <col min="20" max="20" width="12.140625" style="0" customWidth="1"/>
    <col min="21" max="21" width="7.8515625" style="0" customWidth="1"/>
    <col min="22" max="22" width="13.00390625" style="0" customWidth="1"/>
    <col min="23" max="23" width="12.421875" style="0" customWidth="1"/>
    <col min="24" max="24" width="12.00390625" style="0" customWidth="1"/>
  </cols>
  <sheetData>
    <row r="1" spans="1:25" ht="13.5" thickBot="1">
      <c r="A1" s="94" t="s">
        <v>16</v>
      </c>
      <c r="B1" s="112" t="s">
        <v>0</v>
      </c>
      <c r="C1" s="113" t="s">
        <v>12</v>
      </c>
      <c r="D1" s="113" t="s">
        <v>69</v>
      </c>
      <c r="E1" s="113" t="s">
        <v>36</v>
      </c>
      <c r="F1" s="113" t="s">
        <v>37</v>
      </c>
      <c r="G1" s="113" t="s">
        <v>38</v>
      </c>
      <c r="H1" s="94" t="s">
        <v>39</v>
      </c>
      <c r="I1" s="94" t="s">
        <v>70</v>
      </c>
      <c r="J1" s="94" t="s">
        <v>71</v>
      </c>
      <c r="K1" s="94" t="s">
        <v>23</v>
      </c>
      <c r="L1" s="94" t="s">
        <v>17</v>
      </c>
      <c r="M1" s="117"/>
      <c r="N1" s="117"/>
      <c r="O1" s="117"/>
      <c r="P1" s="84"/>
      <c r="Q1" s="30"/>
      <c r="R1" s="25"/>
      <c r="S1" s="25"/>
      <c r="T1" s="25"/>
      <c r="U1" s="84"/>
      <c r="V1" s="30"/>
      <c r="W1" s="25"/>
      <c r="X1" s="25"/>
      <c r="Y1" s="25"/>
    </row>
    <row r="2" spans="1:25" ht="12.75">
      <c r="A2" s="70">
        <v>1</v>
      </c>
      <c r="B2" s="114" t="str">
        <f>Sheet1!B2</f>
        <v>?/?</v>
      </c>
      <c r="C2" s="114" t="str">
        <f>Sheet1!E2&amp;" "&amp;Sheet1!F2</f>
        <v>Milena Anđelić</v>
      </c>
      <c r="D2" s="114"/>
      <c r="E2" s="114">
        <v>10</v>
      </c>
      <c r="F2" s="114">
        <v>10</v>
      </c>
      <c r="G2" s="114">
        <v>10</v>
      </c>
      <c r="H2" s="92">
        <v>40</v>
      </c>
      <c r="I2" s="70">
        <v>25.5</v>
      </c>
      <c r="J2" s="70"/>
      <c r="K2" s="70">
        <f>(D2+E2+F2+G2+H2+IF(J2,J2,I2))</f>
        <v>95.5</v>
      </c>
      <c r="L2" s="93" t="str">
        <f>IF(K2&gt;=90,"A",IF(K2&gt;=80,"B",IF(K2&gt;=70,"C",IF(K2&gt;=60,"D",IF(K2&gt;=50,"E","F")))))</f>
        <v>A</v>
      </c>
      <c r="M2" s="118"/>
      <c r="N2" s="118"/>
      <c r="O2" s="119"/>
      <c r="P2" s="24"/>
      <c r="Q2" s="84"/>
      <c r="R2" s="84"/>
      <c r="S2" s="87"/>
      <c r="T2" s="24"/>
      <c r="U2" s="24"/>
      <c r="V2" s="84"/>
      <c r="W2" s="84"/>
      <c r="X2" s="87"/>
      <c r="Y2" s="25"/>
    </row>
    <row r="3" spans="1:25" ht="12.75">
      <c r="A3" s="66">
        <f>A2+1</f>
        <v>2</v>
      </c>
      <c r="B3" s="114" t="str">
        <f>Sheet1!B3</f>
        <v>?/?</v>
      </c>
      <c r="C3" s="114" t="str">
        <f>Sheet1!E3&amp;" "&amp;Sheet1!F3</f>
        <v>Nikola  Raković</v>
      </c>
      <c r="D3" s="114"/>
      <c r="E3" s="114">
        <v>7</v>
      </c>
      <c r="F3" s="114">
        <v>10</v>
      </c>
      <c r="G3" s="114">
        <v>7</v>
      </c>
      <c r="H3" s="23">
        <v>40</v>
      </c>
      <c r="I3" s="66"/>
      <c r="J3" s="70"/>
      <c r="K3" s="70">
        <f aca="true" t="shared" si="0" ref="K3:K12">(D3+E3+F3+G3+H3+IF(J3,J3,I3))</f>
        <v>64</v>
      </c>
      <c r="L3" s="93" t="str">
        <f aca="true" t="shared" si="1" ref="L3:L14">IF(K3&gt;=90,"A",IF(K3&gt;=80,"B",IF(K3&gt;=70,"C",IF(K3&gt;=60,"D",IF(K3&gt;=50,"E","F")))))</f>
        <v>D</v>
      </c>
      <c r="M3" s="118"/>
      <c r="N3" s="118"/>
      <c r="O3" s="119"/>
      <c r="P3" s="24"/>
      <c r="Q3" s="30"/>
      <c r="R3" s="88"/>
      <c r="S3" s="24"/>
      <c r="T3" s="24"/>
      <c r="U3" s="24"/>
      <c r="V3" s="30"/>
      <c r="W3" s="88"/>
      <c r="X3" s="24"/>
      <c r="Y3" s="25"/>
    </row>
    <row r="4" spans="1:25" ht="12.75">
      <c r="A4" s="66">
        <f aca="true" t="shared" si="2" ref="A4:A14">A3+1</f>
        <v>3</v>
      </c>
      <c r="B4" s="114" t="str">
        <f>Sheet1!B4</f>
        <v>?/?</v>
      </c>
      <c r="C4" s="114" t="str">
        <f>Sheet1!E4&amp;" "&amp;Sheet1!F4</f>
        <v>Lazar  Vučinić</v>
      </c>
      <c r="D4" s="114"/>
      <c r="E4" s="114">
        <v>10</v>
      </c>
      <c r="F4" s="114">
        <v>10</v>
      </c>
      <c r="G4" s="114">
        <v>10</v>
      </c>
      <c r="H4" s="23">
        <v>37</v>
      </c>
      <c r="I4" s="66">
        <v>19.8</v>
      </c>
      <c r="J4" s="70"/>
      <c r="K4" s="70">
        <f t="shared" si="0"/>
        <v>86.8</v>
      </c>
      <c r="L4" s="93" t="str">
        <f t="shared" si="1"/>
        <v>B</v>
      </c>
      <c r="M4" s="118"/>
      <c r="N4" s="118"/>
      <c r="O4" s="119"/>
      <c r="P4" s="24"/>
      <c r="Q4" s="30"/>
      <c r="R4" s="89"/>
      <c r="S4" s="89"/>
      <c r="T4" s="24"/>
      <c r="U4" s="29"/>
      <c r="V4" s="30"/>
      <c r="W4" s="24"/>
      <c r="X4" s="89"/>
      <c r="Y4" s="25"/>
    </row>
    <row r="5" spans="1:25" ht="12.75">
      <c r="A5" s="66">
        <f t="shared" si="2"/>
        <v>4</v>
      </c>
      <c r="B5" s="114" t="str">
        <f>Sheet1!B5</f>
        <v>?/?</v>
      </c>
      <c r="C5" s="114" t="str">
        <f>Sheet1!E5&amp;" "&amp;Sheet1!F5</f>
        <v>Boro Bogdanovć</v>
      </c>
      <c r="D5" s="114"/>
      <c r="E5" s="114">
        <v>10</v>
      </c>
      <c r="F5" s="114">
        <v>10</v>
      </c>
      <c r="G5" s="114">
        <v>10</v>
      </c>
      <c r="H5" s="23">
        <v>36</v>
      </c>
      <c r="I5" s="66">
        <v>17.1</v>
      </c>
      <c r="J5" s="70"/>
      <c r="K5" s="70">
        <f t="shared" si="0"/>
        <v>83.1</v>
      </c>
      <c r="L5" s="93" t="str">
        <f t="shared" si="1"/>
        <v>B</v>
      </c>
      <c r="M5" s="118"/>
      <c r="N5" s="118"/>
      <c r="O5" s="119"/>
      <c r="P5" s="24"/>
      <c r="Q5" s="30"/>
      <c r="R5" s="88"/>
      <c r="S5" s="89"/>
      <c r="T5" s="24"/>
      <c r="U5" s="29"/>
      <c r="V5" s="30"/>
      <c r="W5" s="24"/>
      <c r="X5" s="89"/>
      <c r="Y5" s="25"/>
    </row>
    <row r="6" spans="1:25" ht="12.75">
      <c r="A6" s="66">
        <f t="shared" si="2"/>
        <v>5</v>
      </c>
      <c r="B6" s="114" t="str">
        <f>Sheet1!B6</f>
        <v>?/?</v>
      </c>
      <c r="C6" s="114" t="str">
        <f>Sheet1!E6&amp;" "&amp;Sheet1!F6</f>
        <v>Kristina  Ognjenović</v>
      </c>
      <c r="D6" s="114"/>
      <c r="E6" s="114">
        <v>10</v>
      </c>
      <c r="F6" s="114">
        <v>10</v>
      </c>
      <c r="G6" s="114">
        <v>10</v>
      </c>
      <c r="H6" s="23">
        <v>40</v>
      </c>
      <c r="I6" s="66"/>
      <c r="J6" s="70"/>
      <c r="K6" s="70">
        <f t="shared" si="0"/>
        <v>70</v>
      </c>
      <c r="L6" s="93" t="str">
        <f t="shared" si="1"/>
        <v>C</v>
      </c>
      <c r="M6" s="120"/>
      <c r="N6" s="118"/>
      <c r="O6" s="119"/>
      <c r="P6" s="24"/>
      <c r="Q6" s="30"/>
      <c r="R6" s="89"/>
      <c r="S6" s="89"/>
      <c r="T6" s="24"/>
      <c r="U6" s="24"/>
      <c r="V6" s="30"/>
      <c r="W6" s="24"/>
      <c r="X6" s="89"/>
      <c r="Y6" s="25"/>
    </row>
    <row r="7" spans="1:25" ht="12.75">
      <c r="A7" s="66">
        <f t="shared" si="2"/>
        <v>6</v>
      </c>
      <c r="B7" s="114" t="str">
        <f>Sheet1!B7</f>
        <v>?/?</v>
      </c>
      <c r="C7" s="114" t="str">
        <f>Sheet1!E7&amp;" "&amp;Sheet1!F7</f>
        <v>Ivan  Ćurčić</v>
      </c>
      <c r="D7" s="114"/>
      <c r="E7" s="114">
        <v>10</v>
      </c>
      <c r="F7" s="114">
        <v>10</v>
      </c>
      <c r="G7" s="114">
        <v>10</v>
      </c>
      <c r="H7" s="31">
        <v>36</v>
      </c>
      <c r="I7" s="66"/>
      <c r="J7" s="70">
        <v>16.5</v>
      </c>
      <c r="K7" s="70">
        <f t="shared" si="0"/>
        <v>82.5</v>
      </c>
      <c r="L7" s="93" t="str">
        <f t="shared" si="1"/>
        <v>B</v>
      </c>
      <c r="M7" s="118"/>
      <c r="N7" s="118"/>
      <c r="O7" s="119"/>
      <c r="P7" s="24"/>
      <c r="Q7" s="24"/>
      <c r="R7" s="24"/>
      <c r="S7" s="24"/>
      <c r="T7" s="24"/>
      <c r="U7" s="24"/>
      <c r="V7" s="29"/>
      <c r="W7" s="24"/>
      <c r="X7" s="25"/>
      <c r="Y7" s="25"/>
    </row>
    <row r="8" spans="1:25" ht="12.75">
      <c r="A8" s="66">
        <f t="shared" si="2"/>
        <v>7</v>
      </c>
      <c r="B8" s="114" t="str">
        <f>Sheet1!B8</f>
        <v>?/?</v>
      </c>
      <c r="C8" s="114" t="str">
        <f>Sheet1!E8&amp;" "&amp;Sheet1!F8</f>
        <v>Marko Čarmark</v>
      </c>
      <c r="D8" s="114"/>
      <c r="E8" s="114">
        <v>10</v>
      </c>
      <c r="F8" s="114">
        <v>10</v>
      </c>
      <c r="G8" s="114">
        <v>10</v>
      </c>
      <c r="H8" s="23">
        <v>36</v>
      </c>
      <c r="I8" s="66"/>
      <c r="J8" s="70"/>
      <c r="K8" s="70">
        <f t="shared" si="0"/>
        <v>66</v>
      </c>
      <c r="L8" s="93" t="str">
        <f t="shared" si="1"/>
        <v>D</v>
      </c>
      <c r="M8" s="118"/>
      <c r="N8" s="118"/>
      <c r="O8" s="119"/>
      <c r="P8" s="24"/>
      <c r="Q8" s="24"/>
      <c r="R8" s="24"/>
      <c r="S8" s="24"/>
      <c r="T8" s="24"/>
      <c r="U8" s="24"/>
      <c r="V8" s="29"/>
      <c r="W8" s="24"/>
      <c r="X8" s="25"/>
      <c r="Y8" s="25"/>
    </row>
    <row r="9" spans="1:25" ht="12.75">
      <c r="A9" s="66">
        <f t="shared" si="2"/>
        <v>8</v>
      </c>
      <c r="B9" s="114" t="str">
        <f>Sheet1!B9</f>
        <v>?/?</v>
      </c>
      <c r="C9" s="114" t="str">
        <f>Sheet1!E9&amp;" "&amp;Sheet1!F9</f>
        <v>Milica Korać</v>
      </c>
      <c r="D9" s="114"/>
      <c r="E9" s="114">
        <v>10</v>
      </c>
      <c r="F9" s="114">
        <v>10</v>
      </c>
      <c r="G9" s="114">
        <v>10</v>
      </c>
      <c r="H9" s="23">
        <v>36</v>
      </c>
      <c r="I9" s="66"/>
      <c r="J9" s="70"/>
      <c r="K9" s="70">
        <f t="shared" si="0"/>
        <v>66</v>
      </c>
      <c r="L9" s="93" t="str">
        <f t="shared" si="1"/>
        <v>D</v>
      </c>
      <c r="M9" s="118"/>
      <c r="N9" s="118"/>
      <c r="O9" s="119"/>
      <c r="P9" s="24"/>
      <c r="Q9" s="76"/>
      <c r="R9" s="24"/>
      <c r="S9" s="24"/>
      <c r="T9" s="24"/>
      <c r="U9" s="24"/>
      <c r="V9" s="29"/>
      <c r="W9" s="24"/>
      <c r="X9" s="25"/>
      <c r="Y9" s="25"/>
    </row>
    <row r="10" spans="1:25" ht="12.75">
      <c r="A10" s="66">
        <f t="shared" si="2"/>
        <v>9</v>
      </c>
      <c r="B10" s="114" t="str">
        <f>Sheet1!B10</f>
        <v>?/?</v>
      </c>
      <c r="C10" s="114" t="str">
        <f>Sheet1!E10&amp;" "&amp;Sheet1!F10</f>
        <v>Jelena  Aligrudić</v>
      </c>
      <c r="D10" s="114"/>
      <c r="E10" s="114">
        <v>7</v>
      </c>
      <c r="F10" s="114">
        <v>10</v>
      </c>
      <c r="G10" s="114">
        <v>10</v>
      </c>
      <c r="H10" s="23">
        <v>38</v>
      </c>
      <c r="I10" s="66">
        <v>0</v>
      </c>
      <c r="J10" s="70">
        <v>22.5</v>
      </c>
      <c r="K10" s="70">
        <f t="shared" si="0"/>
        <v>87.5</v>
      </c>
      <c r="L10" s="93" t="str">
        <f t="shared" si="1"/>
        <v>B</v>
      </c>
      <c r="M10" s="120"/>
      <c r="N10" s="118"/>
      <c r="O10" s="119"/>
      <c r="P10" s="24"/>
      <c r="Q10" s="84"/>
      <c r="R10" s="84"/>
      <c r="S10" s="87"/>
      <c r="T10" s="24"/>
      <c r="U10" s="24"/>
      <c r="V10" s="29"/>
      <c r="W10" s="78"/>
      <c r="X10" s="25"/>
      <c r="Y10" s="25"/>
    </row>
    <row r="11" spans="1:25" ht="12.75">
      <c r="A11" s="66">
        <f t="shared" si="2"/>
        <v>10</v>
      </c>
      <c r="B11" s="114" t="str">
        <f>Sheet1!B11</f>
        <v>?/?</v>
      </c>
      <c r="C11" s="114" t="str">
        <f>Sheet1!E11&amp;" "&amp;Sheet1!F11</f>
        <v>Berin Šabazović</v>
      </c>
      <c r="D11" s="114"/>
      <c r="E11" s="114">
        <v>7</v>
      </c>
      <c r="F11" s="114">
        <v>10</v>
      </c>
      <c r="G11" s="114">
        <v>10</v>
      </c>
      <c r="H11" s="31">
        <v>36</v>
      </c>
      <c r="I11" s="66">
        <v>21.5</v>
      </c>
      <c r="J11" s="70"/>
      <c r="K11" s="70">
        <f t="shared" si="0"/>
        <v>84.5</v>
      </c>
      <c r="L11" s="93" t="str">
        <f t="shared" si="1"/>
        <v>B</v>
      </c>
      <c r="M11" s="118"/>
      <c r="N11" s="118"/>
      <c r="O11" s="119"/>
      <c r="P11" s="24"/>
      <c r="Q11" s="30"/>
      <c r="R11" s="29"/>
      <c r="S11" s="24"/>
      <c r="T11" s="24"/>
      <c r="U11" s="29"/>
      <c r="V11" s="29"/>
      <c r="W11" s="78"/>
      <c r="X11" s="25"/>
      <c r="Y11" s="25"/>
    </row>
    <row r="12" spans="1:25" ht="12.75">
      <c r="A12" s="66">
        <f t="shared" si="2"/>
        <v>11</v>
      </c>
      <c r="B12" s="114" t="str">
        <f>Sheet1!B12</f>
        <v>?/?</v>
      </c>
      <c r="C12" s="114" t="str">
        <f>Sheet1!E12&amp;" "&amp;Sheet1!F12</f>
        <v>Marko Ljuljić</v>
      </c>
      <c r="D12" s="114"/>
      <c r="E12" s="114">
        <v>7</v>
      </c>
      <c r="F12" s="114">
        <v>10</v>
      </c>
      <c r="G12" s="114">
        <v>10</v>
      </c>
      <c r="H12" s="31">
        <v>36</v>
      </c>
      <c r="I12" s="66">
        <v>0</v>
      </c>
      <c r="J12" s="70">
        <v>9.3</v>
      </c>
      <c r="K12" s="70">
        <f t="shared" si="0"/>
        <v>72.3</v>
      </c>
      <c r="L12" s="93" t="str">
        <f t="shared" si="1"/>
        <v>C</v>
      </c>
      <c r="M12" s="79"/>
      <c r="N12" s="79"/>
      <c r="O12" s="86"/>
      <c r="P12" s="24"/>
      <c r="Q12" s="27"/>
      <c r="R12" s="27"/>
      <c r="S12" s="27"/>
      <c r="T12" s="27"/>
      <c r="U12" s="24"/>
      <c r="V12" s="28"/>
      <c r="W12" s="27"/>
      <c r="X12" s="28"/>
      <c r="Y12" s="16"/>
    </row>
    <row r="13" spans="1:25" ht="12.75">
      <c r="A13" s="66">
        <f t="shared" si="2"/>
        <v>12</v>
      </c>
      <c r="B13" s="114" t="str">
        <f>Sheet1!B13</f>
        <v>?/?</v>
      </c>
      <c r="C13" s="114" t="str">
        <f>Sheet1!E13&amp;" "&amp;Sheet1!F13</f>
        <v>Nemanja Petrić</v>
      </c>
      <c r="D13" s="114"/>
      <c r="E13" s="114">
        <v>7</v>
      </c>
      <c r="F13" s="114">
        <v>10</v>
      </c>
      <c r="G13" s="114">
        <v>7</v>
      </c>
      <c r="H13" s="31">
        <v>40</v>
      </c>
      <c r="J13" s="70"/>
      <c r="K13" s="70">
        <f>(D13+E13+F13+G13+H13+IF(J13,J13,I14))</f>
        <v>64</v>
      </c>
      <c r="L13" s="93" t="str">
        <f t="shared" si="1"/>
        <v>D</v>
      </c>
      <c r="M13" s="79"/>
      <c r="N13" s="79"/>
      <c r="O13" s="86"/>
      <c r="P13" s="24"/>
      <c r="Q13" s="27"/>
      <c r="R13" s="27"/>
      <c r="S13" s="27"/>
      <c r="T13" s="27"/>
      <c r="U13" s="24"/>
      <c r="V13" s="28"/>
      <c r="W13" s="27"/>
      <c r="X13" s="28"/>
      <c r="Y13" s="16"/>
    </row>
    <row r="14" spans="1:27" ht="15.75">
      <c r="A14" s="66">
        <f t="shared" si="2"/>
        <v>13</v>
      </c>
      <c r="B14" s="114" t="str">
        <f>Sheet1!B14</f>
        <v>?/?</v>
      </c>
      <c r="C14" s="114" t="str">
        <f>Sheet1!E14&amp;" "&amp;Sheet1!F14</f>
        <v>Pavle Novaković</v>
      </c>
      <c r="D14" s="114"/>
      <c r="E14" s="114">
        <v>10</v>
      </c>
      <c r="F14" s="114">
        <v>10</v>
      </c>
      <c r="G14" s="114">
        <v>10</v>
      </c>
      <c r="H14" s="31">
        <v>40</v>
      </c>
      <c r="I14" s="66"/>
      <c r="J14" s="70">
        <v>27.3</v>
      </c>
      <c r="K14" s="70">
        <f>(D14+E14+F14+G14+H14+IF(J14,J14,I15))</f>
        <v>97.3</v>
      </c>
      <c r="L14" s="93" t="str">
        <f t="shared" si="1"/>
        <v>A</v>
      </c>
      <c r="M14" s="90"/>
      <c r="N14" s="69"/>
      <c r="O14" s="79"/>
      <c r="P14" s="86"/>
      <c r="Q14" s="80"/>
      <c r="R14" s="16"/>
      <c r="S14" s="16"/>
      <c r="T14" s="16"/>
      <c r="U14" s="16"/>
      <c r="V14" s="16"/>
      <c r="W14" s="65"/>
      <c r="X14" s="63"/>
      <c r="Y14" s="64"/>
      <c r="Z14" s="16"/>
      <c r="AA14" s="16"/>
    </row>
    <row r="15" spans="1:27" ht="15.75">
      <c r="A15" s="85"/>
      <c r="B15" s="91"/>
      <c r="C15" s="91"/>
      <c r="D15" s="91"/>
      <c r="E15" s="91"/>
      <c r="F15" s="91"/>
      <c r="G15" s="91"/>
      <c r="H15" s="85"/>
      <c r="I15" s="69"/>
      <c r="J15" s="69"/>
      <c r="K15" s="69"/>
      <c r="L15" s="85"/>
      <c r="M15" s="90"/>
      <c r="N15" s="69"/>
      <c r="O15" s="79"/>
      <c r="P15" s="86"/>
      <c r="Q15" s="80"/>
      <c r="R15" s="16"/>
      <c r="S15" s="16"/>
      <c r="T15" s="16"/>
      <c r="U15" s="16"/>
      <c r="V15" s="16"/>
      <c r="W15" s="65"/>
      <c r="X15" s="63"/>
      <c r="Y15" s="64"/>
      <c r="Z15" s="16"/>
      <c r="AA15" s="16"/>
    </row>
    <row r="16" spans="1:27" ht="15.75">
      <c r="A16" s="85"/>
      <c r="B16" s="91"/>
      <c r="C16" s="91"/>
      <c r="D16" s="91"/>
      <c r="E16" s="91"/>
      <c r="F16" s="91"/>
      <c r="G16" s="91"/>
      <c r="H16" s="85"/>
      <c r="I16" s="69"/>
      <c r="J16" s="69"/>
      <c r="K16" s="69"/>
      <c r="L16" s="85"/>
      <c r="M16" s="90"/>
      <c r="N16" s="69"/>
      <c r="O16" s="79"/>
      <c r="P16" s="86"/>
      <c r="Q16" s="80"/>
      <c r="R16" s="16"/>
      <c r="S16" s="16"/>
      <c r="T16" s="16"/>
      <c r="U16" s="16"/>
      <c r="V16" s="16"/>
      <c r="W16" s="65"/>
      <c r="X16" s="63"/>
      <c r="Y16" s="64"/>
      <c r="Z16" s="16"/>
      <c r="AA16" s="16"/>
    </row>
    <row r="17" spans="1:27" ht="15.75">
      <c r="A17" s="85"/>
      <c r="B17" s="91"/>
      <c r="C17" s="91"/>
      <c r="D17" s="91"/>
      <c r="E17" s="91"/>
      <c r="F17" s="91"/>
      <c r="G17" s="91"/>
      <c r="H17" s="85"/>
      <c r="I17" s="69"/>
      <c r="J17" s="69"/>
      <c r="K17" s="69"/>
      <c r="L17" s="85"/>
      <c r="M17" s="90"/>
      <c r="N17" s="69"/>
      <c r="O17" s="79"/>
      <c r="P17" s="86"/>
      <c r="Q17" s="77"/>
      <c r="R17" s="16"/>
      <c r="S17" s="16"/>
      <c r="T17" s="16"/>
      <c r="U17" s="16"/>
      <c r="V17" s="16"/>
      <c r="W17" s="62"/>
      <c r="X17" s="63"/>
      <c r="Y17" s="64"/>
      <c r="Z17" s="16"/>
      <c r="AA17" s="16"/>
    </row>
    <row r="18" spans="1:27" ht="15.75">
      <c r="A18" s="16"/>
      <c r="B18" s="81"/>
      <c r="C18" s="81"/>
      <c r="D18" s="81"/>
      <c r="E18" s="81"/>
      <c r="F18" s="81"/>
      <c r="G18" s="81"/>
      <c r="H18" s="27"/>
      <c r="I18" s="16"/>
      <c r="J18" s="16"/>
      <c r="K18" s="16"/>
      <c r="L18" s="16"/>
      <c r="M18" s="82"/>
      <c r="N18" s="16"/>
      <c r="O18" s="16"/>
      <c r="P18" s="16"/>
      <c r="Q18" s="77"/>
      <c r="R18" s="16"/>
      <c r="S18" s="16"/>
      <c r="T18" s="16"/>
      <c r="U18" s="16"/>
      <c r="V18" s="16"/>
      <c r="W18" s="65"/>
      <c r="X18" s="63"/>
      <c r="Y18" s="64"/>
      <c r="Z18" s="16"/>
      <c r="AA18" s="16"/>
    </row>
    <row r="19" spans="1:27" ht="15.75">
      <c r="A19" s="16"/>
      <c r="B19" s="81"/>
      <c r="C19" s="81"/>
      <c r="D19" s="81"/>
      <c r="E19" s="81"/>
      <c r="F19" s="81"/>
      <c r="G19" s="81"/>
      <c r="H19" s="27"/>
      <c r="I19" s="16"/>
      <c r="J19" s="16"/>
      <c r="K19" s="16"/>
      <c r="L19" s="16"/>
      <c r="M19" s="83"/>
      <c r="N19" s="16"/>
      <c r="O19" s="16"/>
      <c r="P19" s="16"/>
      <c r="Q19" s="77"/>
      <c r="R19" s="16"/>
      <c r="S19" s="16"/>
      <c r="T19" s="16"/>
      <c r="U19" s="16"/>
      <c r="V19" s="16"/>
      <c r="W19" s="65"/>
      <c r="X19" s="63"/>
      <c r="Y19" s="64"/>
      <c r="Z19" s="16"/>
      <c r="AA19" s="16"/>
    </row>
    <row r="20" spans="1:27" ht="15.75">
      <c r="A20" s="16"/>
      <c r="B20" s="81"/>
      <c r="C20" s="81"/>
      <c r="D20" s="81"/>
      <c r="E20" s="81"/>
      <c r="F20" s="81"/>
      <c r="G20" s="81"/>
      <c r="H20" s="27"/>
      <c r="I20" s="16"/>
      <c r="J20" s="16"/>
      <c r="K20" s="16"/>
      <c r="L20" s="16"/>
      <c r="M20" s="16"/>
      <c r="N20" s="16"/>
      <c r="O20" s="16"/>
      <c r="P20" s="16"/>
      <c r="Q20" s="77"/>
      <c r="R20" s="16"/>
      <c r="S20" s="16"/>
      <c r="T20" s="16"/>
      <c r="U20" s="16"/>
      <c r="V20" s="16"/>
      <c r="W20" s="65"/>
      <c r="X20" s="63"/>
      <c r="Y20" s="64"/>
      <c r="Z20" s="16"/>
      <c r="AA20" s="16"/>
    </row>
    <row r="21" spans="1:27" ht="12.75">
      <c r="A21" s="16"/>
      <c r="B21" s="81"/>
      <c r="C21" s="81"/>
      <c r="D21" s="81"/>
      <c r="E21" s="81"/>
      <c r="F21" s="81"/>
      <c r="G21" s="81"/>
      <c r="H21" s="27"/>
      <c r="I21" s="16"/>
      <c r="J21" s="16"/>
      <c r="K21" s="16"/>
      <c r="L21" s="16"/>
      <c r="M21" s="16"/>
      <c r="N21" s="16"/>
      <c r="O21" s="16"/>
      <c r="P21" s="16"/>
      <c r="Q21" s="77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3:27" ht="12.75">
      <c r="C22" s="1"/>
      <c r="D22" s="1"/>
      <c r="E22" s="1"/>
      <c r="F22" s="1"/>
      <c r="G22" s="1"/>
      <c r="Q22" s="26"/>
      <c r="W22" s="16"/>
      <c r="X22" s="16"/>
      <c r="Y22" s="16"/>
      <c r="Z22" s="16"/>
      <c r="AA22" s="16"/>
    </row>
    <row r="23" spans="3:27" ht="12.75">
      <c r="C23" s="1"/>
      <c r="D23" s="1"/>
      <c r="E23" s="1"/>
      <c r="F23" s="1"/>
      <c r="G23" s="1"/>
      <c r="Q23" s="26"/>
      <c r="W23" s="16"/>
      <c r="X23" s="16"/>
      <c r="Y23" s="16"/>
      <c r="Z23" s="16"/>
      <c r="AA23" s="16"/>
    </row>
    <row r="24" spans="3:27" ht="12.75">
      <c r="C24" s="1"/>
      <c r="D24" s="1"/>
      <c r="E24" s="1"/>
      <c r="F24" s="1"/>
      <c r="G24" s="1"/>
      <c r="Q24" s="26"/>
      <c r="Z24" s="16"/>
      <c r="AA24" s="16"/>
    </row>
    <row r="25" spans="3:17" ht="12.75">
      <c r="C25" s="1"/>
      <c r="D25" s="1"/>
      <c r="E25" s="1"/>
      <c r="F25" s="1"/>
      <c r="G25" s="1"/>
      <c r="Q25" s="26"/>
    </row>
    <row r="26" spans="3:17" ht="12.75">
      <c r="C26" s="1"/>
      <c r="D26" s="1"/>
      <c r="E26" s="1"/>
      <c r="F26" s="1"/>
      <c r="G26" s="1"/>
      <c r="Q26" s="26"/>
    </row>
    <row r="27" spans="3:17" ht="12.75">
      <c r="C27" s="1"/>
      <c r="D27" s="1"/>
      <c r="E27" s="1"/>
      <c r="F27" s="1"/>
      <c r="G27" s="1"/>
      <c r="Q27" s="26"/>
    </row>
    <row r="28" spans="3:17" ht="12.75">
      <c r="C28" s="1"/>
      <c r="D28" s="1"/>
      <c r="E28" s="1"/>
      <c r="F28" s="1"/>
      <c r="G28" s="1"/>
      <c r="Q28" s="26"/>
    </row>
    <row r="29" spans="3:17" ht="12.75">
      <c r="C29" s="1"/>
      <c r="D29" s="1"/>
      <c r="E29" s="1"/>
      <c r="F29" s="1"/>
      <c r="G29" s="1"/>
      <c r="Q29" s="26"/>
    </row>
    <row r="30" spans="3:17" ht="12.75">
      <c r="C30" s="1"/>
      <c r="D30" s="1"/>
      <c r="E30" s="1"/>
      <c r="F30" s="1"/>
      <c r="G30" s="1"/>
      <c r="Q30" s="26"/>
    </row>
    <row r="31" spans="3:17" ht="12.75">
      <c r="C31" s="1"/>
      <c r="D31" s="1"/>
      <c r="E31" s="1"/>
      <c r="F31" s="1"/>
      <c r="G31" s="1"/>
      <c r="Q31" s="26"/>
    </row>
    <row r="32" spans="3:17" ht="12.75">
      <c r="C32" s="1"/>
      <c r="D32" s="1"/>
      <c r="E32" s="1"/>
      <c r="F32" s="1"/>
      <c r="G32" s="1"/>
      <c r="Q32" s="26"/>
    </row>
    <row r="33" spans="3:17" ht="12.75">
      <c r="C33" s="1"/>
      <c r="D33" s="1"/>
      <c r="E33" s="1"/>
      <c r="F33" s="1"/>
      <c r="G33" s="1"/>
      <c r="Q33" s="26"/>
    </row>
    <row r="34" spans="3:17" ht="12.75">
      <c r="C34" s="1"/>
      <c r="D34" s="1"/>
      <c r="E34" s="1"/>
      <c r="F34" s="1"/>
      <c r="G34" s="1"/>
      <c r="Q34" s="26"/>
    </row>
    <row r="35" spans="3:17" ht="12.75">
      <c r="C35" s="1"/>
      <c r="D35" s="1"/>
      <c r="E35" s="1"/>
      <c r="F35" s="1"/>
      <c r="G35" s="1"/>
      <c r="Q35" s="26"/>
    </row>
    <row r="36" spans="3:17" ht="12.75">
      <c r="C36" s="1"/>
      <c r="D36" s="1"/>
      <c r="E36" s="1"/>
      <c r="F36" s="1"/>
      <c r="G36" s="1"/>
      <c r="Q36" s="26"/>
    </row>
    <row r="37" spans="3:17" ht="12.75">
      <c r="C37" s="1"/>
      <c r="D37" s="1"/>
      <c r="E37" s="1"/>
      <c r="F37" s="1"/>
      <c r="G37" s="1"/>
      <c r="Q37" s="26"/>
    </row>
    <row r="38" spans="3:17" ht="12.75">
      <c r="C38" s="1"/>
      <c r="D38" s="1"/>
      <c r="E38" s="1"/>
      <c r="F38" s="1"/>
      <c r="G38" s="1"/>
      <c r="Q38" s="26"/>
    </row>
    <row r="39" spans="3:17" ht="12.75">
      <c r="C39" s="1"/>
      <c r="D39" s="1"/>
      <c r="E39" s="1"/>
      <c r="F39" s="1"/>
      <c r="G39" s="1"/>
      <c r="Q39" s="26"/>
    </row>
    <row r="40" spans="3:17" ht="12.75">
      <c r="C40" s="1"/>
      <c r="D40" s="1"/>
      <c r="E40" s="1"/>
      <c r="F40" s="1"/>
      <c r="G40" s="1"/>
      <c r="Q40" s="26"/>
    </row>
    <row r="41" spans="3:17" ht="12.75">
      <c r="C41" s="1"/>
      <c r="D41" s="1"/>
      <c r="E41" s="1"/>
      <c r="F41" s="1"/>
      <c r="G41" s="1"/>
      <c r="Q41" s="26"/>
    </row>
    <row r="42" spans="3:17" ht="12.75">
      <c r="C42" s="1"/>
      <c r="D42" s="1"/>
      <c r="E42" s="1"/>
      <c r="F42" s="1"/>
      <c r="G42" s="1"/>
      <c r="Q42" s="26"/>
    </row>
    <row r="43" spans="3:17" ht="12.75">
      <c r="C43" s="1"/>
      <c r="D43" s="1"/>
      <c r="E43" s="1"/>
      <c r="F43" s="1"/>
      <c r="G43" s="1"/>
      <c r="Q43" s="26"/>
    </row>
    <row r="44" spans="3:17" ht="12.75">
      <c r="C44" s="1"/>
      <c r="D44" s="1"/>
      <c r="E44" s="1"/>
      <c r="F44" s="1"/>
      <c r="G44" s="1"/>
      <c r="Q44" s="26"/>
    </row>
    <row r="45" spans="3:17" ht="12.75">
      <c r="C45" s="1"/>
      <c r="D45" s="1"/>
      <c r="E45" s="1"/>
      <c r="F45" s="1"/>
      <c r="G45" s="1"/>
      <c r="Q45" s="26"/>
    </row>
    <row r="46" spans="3:17" ht="12.75">
      <c r="C46" s="1"/>
      <c r="D46" s="1"/>
      <c r="E46" s="1"/>
      <c r="F46" s="1"/>
      <c r="G46" s="1"/>
      <c r="Q46" s="26"/>
    </row>
    <row r="47" spans="3:17" ht="12.75">
      <c r="C47" s="1"/>
      <c r="D47" s="1"/>
      <c r="E47" s="1"/>
      <c r="F47" s="1"/>
      <c r="G47" s="1"/>
      <c r="Q47" s="26"/>
    </row>
    <row r="48" spans="3:17" ht="12.75">
      <c r="C48" s="1"/>
      <c r="D48" s="1"/>
      <c r="E48" s="1"/>
      <c r="F48" s="1"/>
      <c r="G48" s="1"/>
      <c r="Q48" s="26"/>
    </row>
    <row r="49" spans="3:17" ht="12.75">
      <c r="C49" s="1"/>
      <c r="D49" s="1"/>
      <c r="E49" s="1"/>
      <c r="F49" s="1"/>
      <c r="G49" s="1"/>
      <c r="Q49" s="26"/>
    </row>
    <row r="50" spans="3:17" ht="12.75">
      <c r="C50" s="1"/>
      <c r="D50" s="1"/>
      <c r="E50" s="1"/>
      <c r="F50" s="1"/>
      <c r="G50" s="1"/>
      <c r="Q50" s="26"/>
    </row>
    <row r="51" spans="3:17" ht="12.75">
      <c r="C51" s="1"/>
      <c r="D51" s="1"/>
      <c r="E51" s="1"/>
      <c r="F51" s="1"/>
      <c r="G51" s="1"/>
      <c r="Q51" s="26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/>
      <c r="D57" s="1"/>
      <c r="E57" s="1"/>
      <c r="F57" s="1"/>
      <c r="G57" s="1"/>
    </row>
    <row r="58" spans="3:7" ht="12.75">
      <c r="C58" s="1"/>
      <c r="D58" s="1"/>
      <c r="E58" s="1"/>
      <c r="F58" s="1"/>
      <c r="G58" s="1"/>
    </row>
    <row r="59" spans="3:7" ht="12.75">
      <c r="C59" s="1"/>
      <c r="D59" s="1"/>
      <c r="E59" s="1"/>
      <c r="F59" s="1"/>
      <c r="G59" s="1"/>
    </row>
    <row r="60" spans="3:7" ht="12.75">
      <c r="C60" s="1"/>
      <c r="D60" s="1"/>
      <c r="E60" s="1"/>
      <c r="F60" s="1"/>
      <c r="G60" s="1"/>
    </row>
    <row r="61" spans="3:7" ht="12.75">
      <c r="C61" s="1"/>
      <c r="D61" s="1"/>
      <c r="E61" s="1"/>
      <c r="F61" s="1"/>
      <c r="G61" s="1"/>
    </row>
    <row r="62" spans="3:7" ht="12.75">
      <c r="C62" s="1"/>
      <c r="D62" s="1"/>
      <c r="E62" s="1"/>
      <c r="F62" s="1"/>
      <c r="G6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13.00390625" style="14" customWidth="1"/>
    <col min="2" max="4" width="22.28125" style="12" customWidth="1"/>
    <col min="5" max="5" width="12.57421875" style="12" customWidth="1"/>
    <col min="6" max="6" width="12.5742187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32" t="s">
        <v>1</v>
      </c>
      <c r="B1" s="133"/>
      <c r="C1" s="133"/>
      <c r="D1" s="133"/>
      <c r="E1" s="133"/>
      <c r="F1" s="133"/>
      <c r="G1" s="133"/>
      <c r="H1" s="133"/>
      <c r="I1" s="126"/>
      <c r="J1" s="127"/>
      <c r="K1" s="18"/>
      <c r="L1" s="18"/>
    </row>
    <row r="2" spans="1:12" ht="15">
      <c r="A2" s="32" t="s">
        <v>2</v>
      </c>
      <c r="B2" s="18"/>
      <c r="C2" s="18"/>
      <c r="D2" s="18"/>
      <c r="E2" s="37" t="s">
        <v>27</v>
      </c>
      <c r="F2" s="17"/>
      <c r="G2" s="33" t="s">
        <v>3</v>
      </c>
      <c r="H2" s="60" t="s">
        <v>29</v>
      </c>
      <c r="I2" s="96"/>
      <c r="J2" s="34"/>
      <c r="K2" s="18"/>
      <c r="L2" s="18"/>
    </row>
    <row r="3" spans="1:12" ht="15">
      <c r="A3" s="38" t="s">
        <v>28</v>
      </c>
      <c r="B3" s="59"/>
      <c r="C3" s="59"/>
      <c r="D3" s="59"/>
      <c r="E3" s="35"/>
      <c r="F3" s="17"/>
      <c r="G3" s="17"/>
      <c r="H3" s="17"/>
      <c r="I3" s="18"/>
      <c r="J3" s="34"/>
      <c r="K3" s="18"/>
      <c r="L3" s="18"/>
    </row>
    <row r="4" spans="1:12" ht="12.75" customHeight="1" thickBot="1">
      <c r="A4" s="71"/>
      <c r="B4" s="72"/>
      <c r="C4" s="72"/>
      <c r="D4" s="72"/>
      <c r="E4" s="72"/>
      <c r="F4" s="73"/>
      <c r="G4" s="73"/>
      <c r="H4" s="73"/>
      <c r="I4" s="72"/>
      <c r="J4" s="74"/>
      <c r="K4" s="18"/>
      <c r="L4" s="18"/>
    </row>
    <row r="5" spans="1:11" ht="26.25" customHeight="1" thickBot="1">
      <c r="A5" s="36" t="s">
        <v>15</v>
      </c>
      <c r="B5" s="19"/>
      <c r="C5" s="134" t="s">
        <v>20</v>
      </c>
      <c r="D5" s="135"/>
      <c r="E5" s="135"/>
      <c r="F5" s="135"/>
      <c r="G5" s="135"/>
      <c r="H5" s="136"/>
      <c r="I5" s="130" t="s">
        <v>14</v>
      </c>
      <c r="J5" s="130" t="s">
        <v>4</v>
      </c>
      <c r="K5" s="18"/>
    </row>
    <row r="6" spans="1:11" ht="13.5" thickBot="1">
      <c r="A6" s="61" t="s">
        <v>5</v>
      </c>
      <c r="B6" s="20" t="s">
        <v>12</v>
      </c>
      <c r="C6" s="140" t="s">
        <v>33</v>
      </c>
      <c r="D6" s="138" t="s">
        <v>34</v>
      </c>
      <c r="E6" s="142" t="s">
        <v>35</v>
      </c>
      <c r="F6" s="142"/>
      <c r="G6" s="128" t="s">
        <v>13</v>
      </c>
      <c r="H6" s="129"/>
      <c r="I6" s="131"/>
      <c r="J6" s="131"/>
      <c r="K6" s="18"/>
    </row>
    <row r="7" spans="1:11" ht="13.5" thickBot="1">
      <c r="A7" s="97"/>
      <c r="B7" s="98"/>
      <c r="C7" s="141"/>
      <c r="D7" s="139"/>
      <c r="E7" s="142"/>
      <c r="F7" s="142"/>
      <c r="G7" s="115" t="s">
        <v>18</v>
      </c>
      <c r="H7" s="99" t="s">
        <v>19</v>
      </c>
      <c r="I7" s="131"/>
      <c r="J7" s="131"/>
      <c r="K7" s="18"/>
    </row>
    <row r="8" spans="1:11" ht="12.75">
      <c r="A8" s="67" t="str">
        <f>IF(ISBLANK(Rezultati!B2),"",Rezultati!B2)</f>
        <v>?/?</v>
      </c>
      <c r="B8" s="68" t="str">
        <f>IF(ISBLANK(Rezultati!C2),"",Rezultati!C2)</f>
        <v>Milena Anđelić</v>
      </c>
      <c r="C8" s="116">
        <f>Rezultati!D2</f>
        <v>0</v>
      </c>
      <c r="D8" s="116">
        <f>Rezultati!E2+Rezultati!G2++Rezultati!F2</f>
        <v>30</v>
      </c>
      <c r="E8" s="137">
        <f>Rezultati!H2</f>
        <v>40</v>
      </c>
      <c r="F8" s="137"/>
      <c r="G8" s="100">
        <f>Rezultati!I2</f>
        <v>25.5</v>
      </c>
      <c r="H8" s="100">
        <f>Rezultati!J2</f>
        <v>0</v>
      </c>
      <c r="I8" s="100">
        <f>Rezultati!K2</f>
        <v>95.5</v>
      </c>
      <c r="J8" s="101" t="str">
        <f>Rezultati!L2</f>
        <v>A</v>
      </c>
      <c r="K8" s="18"/>
    </row>
    <row r="9" spans="1:11" ht="12.75">
      <c r="A9" s="67" t="str">
        <f>IF(ISBLANK(Rezultati!B3),"",Rezultati!B3)</f>
        <v>?/?</v>
      </c>
      <c r="B9" s="68" t="str">
        <f>IF(ISBLANK(Rezultati!C3),"",Rezultati!C3)</f>
        <v>Nikola  Raković</v>
      </c>
      <c r="C9" s="116">
        <f>Rezultati!D3</f>
        <v>0</v>
      </c>
      <c r="D9" s="116">
        <f>Rezultati!E3+Rezultati!G3++Rezultati!F3</f>
        <v>24</v>
      </c>
      <c r="E9" s="137">
        <f>Rezultati!H3</f>
        <v>40</v>
      </c>
      <c r="F9" s="137"/>
      <c r="G9" s="100">
        <f>Rezultati!I3</f>
        <v>0</v>
      </c>
      <c r="H9" s="100">
        <f>Rezultati!J3</f>
        <v>0</v>
      </c>
      <c r="I9" s="100">
        <f>Rezultati!K3</f>
        <v>64</v>
      </c>
      <c r="J9" s="101" t="str">
        <f>Rezultati!L3</f>
        <v>D</v>
      </c>
      <c r="K9" s="18"/>
    </row>
    <row r="10" spans="1:11" ht="12.75">
      <c r="A10" s="67" t="str">
        <f>IF(ISBLANK(Rezultati!B4),"",Rezultati!B4)</f>
        <v>?/?</v>
      </c>
      <c r="B10" s="68" t="str">
        <f>IF(ISBLANK(Rezultati!C4),"",Rezultati!C4)</f>
        <v>Lazar  Vučinić</v>
      </c>
      <c r="C10" s="116">
        <f>Rezultati!D4</f>
        <v>0</v>
      </c>
      <c r="D10" s="116">
        <f>Rezultati!E4+Rezultati!G4++Rezultati!F4</f>
        <v>30</v>
      </c>
      <c r="E10" s="137">
        <f>Rezultati!H4</f>
        <v>37</v>
      </c>
      <c r="F10" s="137"/>
      <c r="G10" s="100">
        <f>Rezultati!I4</f>
        <v>19.8</v>
      </c>
      <c r="H10" s="100">
        <f>Rezultati!J4</f>
        <v>0</v>
      </c>
      <c r="I10" s="100">
        <f>Rezultati!K4</f>
        <v>86.8</v>
      </c>
      <c r="J10" s="101" t="str">
        <f>Rezultati!L4</f>
        <v>B</v>
      </c>
      <c r="K10" s="18"/>
    </row>
    <row r="11" spans="1:11" ht="12.75">
      <c r="A11" s="67" t="str">
        <f>IF(ISBLANK(Rezultati!B5),"",Rezultati!B5)</f>
        <v>?/?</v>
      </c>
      <c r="B11" s="68" t="str">
        <f>IF(ISBLANK(Rezultati!C5),"",Rezultati!C5)</f>
        <v>Boro Bogdanovć</v>
      </c>
      <c r="C11" s="116">
        <f>Rezultati!D5</f>
        <v>0</v>
      </c>
      <c r="D11" s="116">
        <f>Rezultati!E5+Rezultati!G5++Rezultati!F5</f>
        <v>30</v>
      </c>
      <c r="E11" s="137">
        <f>Rezultati!H5</f>
        <v>36</v>
      </c>
      <c r="F11" s="137"/>
      <c r="G11" s="100">
        <f>Rezultati!I5</f>
        <v>17.1</v>
      </c>
      <c r="H11" s="100">
        <f>Rezultati!J5</f>
        <v>0</v>
      </c>
      <c r="I11" s="100">
        <f>Rezultati!K5</f>
        <v>83.1</v>
      </c>
      <c r="J11" s="101" t="str">
        <f>Rezultati!L5</f>
        <v>B</v>
      </c>
      <c r="K11" s="18"/>
    </row>
    <row r="12" spans="1:11" ht="12.75">
      <c r="A12" s="67" t="str">
        <f>IF(ISBLANK(Rezultati!B6),"",Rezultati!B6)</f>
        <v>?/?</v>
      </c>
      <c r="B12" s="68" t="str">
        <f>IF(ISBLANK(Rezultati!C6),"",Rezultati!C6)</f>
        <v>Kristina  Ognjenović</v>
      </c>
      <c r="C12" s="116">
        <f>Rezultati!D6</f>
        <v>0</v>
      </c>
      <c r="D12" s="116">
        <f>Rezultati!E6+Rezultati!G6++Rezultati!F6</f>
        <v>30</v>
      </c>
      <c r="E12" s="137">
        <f>Rezultati!H6</f>
        <v>40</v>
      </c>
      <c r="F12" s="137"/>
      <c r="G12" s="100">
        <f>Rezultati!I6</f>
        <v>0</v>
      </c>
      <c r="H12" s="100">
        <f>Rezultati!J6</f>
        <v>0</v>
      </c>
      <c r="I12" s="100">
        <f>Rezultati!K6</f>
        <v>70</v>
      </c>
      <c r="J12" s="101" t="str">
        <f>Rezultati!L6</f>
        <v>C</v>
      </c>
      <c r="K12" s="18"/>
    </row>
    <row r="13" spans="1:11" ht="12.75">
      <c r="A13" s="67" t="str">
        <f>IF(ISBLANK(Rezultati!B7),"",Rezultati!B7)</f>
        <v>?/?</v>
      </c>
      <c r="B13" s="68" t="str">
        <f>IF(ISBLANK(Rezultati!C7),"",Rezultati!C7)</f>
        <v>Ivan  Ćurčić</v>
      </c>
      <c r="C13" s="116">
        <f>Rezultati!D7</f>
        <v>0</v>
      </c>
      <c r="D13" s="116">
        <f>Rezultati!E7+Rezultati!G7++Rezultati!F7</f>
        <v>30</v>
      </c>
      <c r="E13" s="137">
        <f>Rezultati!H7</f>
        <v>36</v>
      </c>
      <c r="F13" s="137"/>
      <c r="G13" s="100">
        <f>Rezultati!I7</f>
        <v>0</v>
      </c>
      <c r="H13" s="100">
        <f>Rezultati!J7</f>
        <v>16.5</v>
      </c>
      <c r="I13" s="100">
        <f>Rezultati!K7</f>
        <v>82.5</v>
      </c>
      <c r="J13" s="101" t="str">
        <f>Rezultati!L7</f>
        <v>B</v>
      </c>
      <c r="K13" s="18"/>
    </row>
    <row r="14" spans="1:11" ht="12.75">
      <c r="A14" s="67" t="str">
        <f>IF(ISBLANK(Rezultati!B8),"",Rezultati!B8)</f>
        <v>?/?</v>
      </c>
      <c r="B14" s="68" t="str">
        <f>IF(ISBLANK(Rezultati!C8),"",Rezultati!C8)</f>
        <v>Marko Čarmark</v>
      </c>
      <c r="C14" s="116">
        <f>Rezultati!D8</f>
        <v>0</v>
      </c>
      <c r="D14" s="116">
        <f>Rezultati!E8+Rezultati!G8++Rezultati!F8</f>
        <v>30</v>
      </c>
      <c r="E14" s="137">
        <f>Rezultati!H8</f>
        <v>36</v>
      </c>
      <c r="F14" s="137"/>
      <c r="G14" s="100">
        <f>Rezultati!I8</f>
        <v>0</v>
      </c>
      <c r="H14" s="100">
        <f>Rezultati!J8</f>
        <v>0</v>
      </c>
      <c r="I14" s="100">
        <f>Rezultati!K8</f>
        <v>66</v>
      </c>
      <c r="J14" s="101" t="str">
        <f>Rezultati!L8</f>
        <v>D</v>
      </c>
      <c r="K14" s="18"/>
    </row>
    <row r="15" spans="1:11" ht="12.75">
      <c r="A15" s="67" t="str">
        <f>IF(ISBLANK(Rezultati!B9),"",Rezultati!B9)</f>
        <v>?/?</v>
      </c>
      <c r="B15" s="68" t="str">
        <f>IF(ISBLANK(Rezultati!C9),"",Rezultati!C9)</f>
        <v>Milica Korać</v>
      </c>
      <c r="C15" s="116">
        <f>Rezultati!D9</f>
        <v>0</v>
      </c>
      <c r="D15" s="116">
        <f>Rezultati!E9+Rezultati!G9++Rezultati!F9</f>
        <v>30</v>
      </c>
      <c r="E15" s="137">
        <f>Rezultati!H9</f>
        <v>36</v>
      </c>
      <c r="F15" s="137"/>
      <c r="G15" s="100">
        <f>Rezultati!I9</f>
        <v>0</v>
      </c>
      <c r="H15" s="100">
        <f>Rezultati!J9</f>
        <v>0</v>
      </c>
      <c r="I15" s="100">
        <f>Rezultati!K9</f>
        <v>66</v>
      </c>
      <c r="J15" s="101" t="str">
        <f>Rezultati!L9</f>
        <v>D</v>
      </c>
      <c r="K15" s="18"/>
    </row>
    <row r="16" spans="1:11" ht="12.75">
      <c r="A16" s="67" t="str">
        <f>IF(ISBLANK(Rezultati!B10),"",Rezultati!B10)</f>
        <v>?/?</v>
      </c>
      <c r="B16" s="68" t="str">
        <f>IF(ISBLANK(Rezultati!C10),"",Rezultati!C10)</f>
        <v>Jelena  Aligrudić</v>
      </c>
      <c r="C16" s="116">
        <f>Rezultati!D10</f>
        <v>0</v>
      </c>
      <c r="D16" s="116">
        <f>Rezultati!E10+Rezultati!G10++Rezultati!F10</f>
        <v>27</v>
      </c>
      <c r="E16" s="137">
        <f>Rezultati!H10</f>
        <v>38</v>
      </c>
      <c r="F16" s="137"/>
      <c r="G16" s="100">
        <f>Rezultati!I10</f>
        <v>0</v>
      </c>
      <c r="H16" s="100">
        <f>Rezultati!J10</f>
        <v>22.5</v>
      </c>
      <c r="I16" s="100">
        <f>Rezultati!K10</f>
        <v>87.5</v>
      </c>
      <c r="J16" s="101" t="str">
        <f>Rezultati!L10</f>
        <v>B</v>
      </c>
      <c r="K16" s="18"/>
    </row>
    <row r="17" spans="1:11" ht="12.75">
      <c r="A17" s="67" t="str">
        <f>IF(ISBLANK(Rezultati!B11),"",Rezultati!B11)</f>
        <v>?/?</v>
      </c>
      <c r="B17" s="68" t="str">
        <f>IF(ISBLANK(Rezultati!C11),"",Rezultati!C11)</f>
        <v>Berin Šabazović</v>
      </c>
      <c r="C17" s="116">
        <f>Rezultati!D11</f>
        <v>0</v>
      </c>
      <c r="D17" s="116">
        <f>Rezultati!E11+Rezultati!G11++Rezultati!F11</f>
        <v>27</v>
      </c>
      <c r="E17" s="137">
        <f>Rezultati!H11</f>
        <v>36</v>
      </c>
      <c r="F17" s="137"/>
      <c r="G17" s="100">
        <f>Rezultati!I11</f>
        <v>21.5</v>
      </c>
      <c r="H17" s="100">
        <f>Rezultati!J11</f>
        <v>0</v>
      </c>
      <c r="I17" s="100">
        <f>Rezultati!K11</f>
        <v>84.5</v>
      </c>
      <c r="J17" s="101" t="str">
        <f>Rezultati!L11</f>
        <v>B</v>
      </c>
      <c r="K17" s="18"/>
    </row>
    <row r="18" spans="1:10" ht="12.75">
      <c r="A18" s="67" t="str">
        <f>IF(ISBLANK(Rezultati!B12),"",Rezultati!B12)</f>
        <v>?/?</v>
      </c>
      <c r="B18" s="68" t="str">
        <f>IF(ISBLANK(Rezultati!C12),"",Rezultati!C12)</f>
        <v>Marko Ljuljić</v>
      </c>
      <c r="C18" s="116">
        <f>Rezultati!D12</f>
        <v>0</v>
      </c>
      <c r="D18" s="116">
        <f>Rezultati!E12+Rezultati!G12++Rezultati!F12</f>
        <v>27</v>
      </c>
      <c r="E18" s="137">
        <f>Rezultati!H12</f>
        <v>36</v>
      </c>
      <c r="F18" s="137"/>
      <c r="G18" s="100">
        <f>Rezultati!I12</f>
        <v>0</v>
      </c>
      <c r="H18" s="100">
        <f>Rezultati!J12</f>
        <v>9.3</v>
      </c>
      <c r="I18" s="100">
        <f>Rezultati!K12</f>
        <v>72.3</v>
      </c>
      <c r="J18" s="101" t="str">
        <f>Rezultati!L12</f>
        <v>C</v>
      </c>
    </row>
    <row r="19" spans="1:10" ht="12.75">
      <c r="A19" s="67" t="e">
        <f>IF(ISBLANK(Rezultati!#REF!),"",Rezultati!#REF!)</f>
        <v>#REF!</v>
      </c>
      <c r="B19" s="68" t="e">
        <f>IF(ISBLANK(Rezultati!#REF!),"",Rezultati!#REF!)</f>
        <v>#REF!</v>
      </c>
      <c r="C19" s="116" t="e">
        <f>Rezultati!#REF!</f>
        <v>#REF!</v>
      </c>
      <c r="D19" s="116" t="e">
        <f>Rezultati!#REF!+Rezultati!#REF!++Rezultati!#REF!</f>
        <v>#REF!</v>
      </c>
      <c r="E19" s="137" t="e">
        <f>Rezultati!#REF!</f>
        <v>#REF!</v>
      </c>
      <c r="F19" s="137"/>
      <c r="G19" s="100" t="e">
        <f>Rezultati!#REF!</f>
        <v>#REF!</v>
      </c>
      <c r="H19" s="100" t="e">
        <f>Rezultati!#REF!</f>
        <v>#REF!</v>
      </c>
      <c r="I19" s="100" t="e">
        <f>Rezultati!#REF!</f>
        <v>#REF!</v>
      </c>
      <c r="J19" s="101" t="e">
        <f>Rezultati!#REF!</f>
        <v>#REF!</v>
      </c>
    </row>
    <row r="20" spans="1:10" ht="12.75">
      <c r="A20" s="67" t="e">
        <f>IF(ISBLANK(Rezultati!#REF!),"",Rezultati!#REF!)</f>
        <v>#REF!</v>
      </c>
      <c r="B20" s="68" t="e">
        <f>IF(ISBLANK(Rezultati!#REF!),"",Rezultati!#REF!)</f>
        <v>#REF!</v>
      </c>
      <c r="C20" s="116" t="e">
        <f>Rezultati!#REF!</f>
        <v>#REF!</v>
      </c>
      <c r="D20" s="116" t="e">
        <f>Rezultati!#REF!+Rezultati!#REF!++Rezultati!#REF!</f>
        <v>#REF!</v>
      </c>
      <c r="E20" s="137" t="e">
        <f>Rezultati!#REF!</f>
        <v>#REF!</v>
      </c>
      <c r="F20" s="137"/>
      <c r="G20" s="100" t="e">
        <f>Rezultati!#REF!</f>
        <v>#REF!</v>
      </c>
      <c r="H20" s="100" t="e">
        <f>Rezultati!#REF!</f>
        <v>#REF!</v>
      </c>
      <c r="I20" s="100" t="e">
        <f>Rezultati!#REF!</f>
        <v>#REF!</v>
      </c>
      <c r="J20" s="101" t="e">
        <f>Rezultati!#REF!</f>
        <v>#REF!</v>
      </c>
    </row>
    <row r="25" ht="12.75">
      <c r="I25" s="12"/>
    </row>
    <row r="26" ht="12.75">
      <c r="I26" s="12"/>
    </row>
    <row r="27" spans="8:9" ht="12.75">
      <c r="H27" s="106" t="s">
        <v>24</v>
      </c>
      <c r="I27" s="40"/>
    </row>
    <row r="28" spans="8:9" ht="15.75">
      <c r="H28" s="105"/>
      <c r="I28" s="40"/>
    </row>
    <row r="29" spans="8:9" ht="12.75">
      <c r="H29" s="39"/>
      <c r="I29" s="40"/>
    </row>
    <row r="30" spans="8:10" ht="13.5" thickBot="1">
      <c r="H30" s="41"/>
      <c r="I30" s="42"/>
      <c r="J30" s="7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  <row r="56" ht="12.75"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  <row r="62" ht="12.75">
      <c r="I62" s="12"/>
    </row>
    <row r="63" ht="12.75">
      <c r="I63" s="12"/>
    </row>
  </sheetData>
  <sheetProtection/>
  <mergeCells count="22">
    <mergeCell ref="E18:F18"/>
    <mergeCell ref="E19:F19"/>
    <mergeCell ref="D6:D7"/>
    <mergeCell ref="C6:C7"/>
    <mergeCell ref="E20:F20"/>
    <mergeCell ref="E6:F7"/>
    <mergeCell ref="E8:F8"/>
    <mergeCell ref="E9:F9"/>
    <mergeCell ref="E10:F10"/>
    <mergeCell ref="E11:F11"/>
    <mergeCell ref="E16:F16"/>
    <mergeCell ref="E17:F17"/>
    <mergeCell ref="E12:F12"/>
    <mergeCell ref="E13:F13"/>
    <mergeCell ref="E14:F14"/>
    <mergeCell ref="E15:F15"/>
    <mergeCell ref="I1:J1"/>
    <mergeCell ref="G6:H6"/>
    <mergeCell ref="J5:J7"/>
    <mergeCell ref="A1:H1"/>
    <mergeCell ref="I5:I7"/>
    <mergeCell ref="C5:H5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4" t="s">
        <v>6</v>
      </c>
      <c r="B1" s="45"/>
      <c r="C1" s="46"/>
      <c r="D1" s="47"/>
      <c r="E1" s="47"/>
      <c r="F1" s="48"/>
      <c r="G1" s="4"/>
    </row>
    <row r="2" spans="1:6" s="5" customFormat="1" ht="14.25">
      <c r="A2" s="49"/>
      <c r="B2" s="50"/>
      <c r="C2" s="51"/>
      <c r="D2" s="52"/>
      <c r="E2" s="52"/>
      <c r="F2" s="53"/>
    </row>
    <row r="3" spans="1:6" s="5" customFormat="1" ht="15">
      <c r="A3" s="49" t="s">
        <v>30</v>
      </c>
      <c r="B3" s="50"/>
      <c r="C3" s="52"/>
      <c r="D3" s="52"/>
      <c r="E3" s="52"/>
      <c r="F3" s="53"/>
    </row>
    <row r="4" spans="1:6" s="5" customFormat="1" ht="15">
      <c r="A4" s="49" t="s">
        <v>31</v>
      </c>
      <c r="B4" s="50"/>
      <c r="C4" s="52" t="s">
        <v>63</v>
      </c>
      <c r="D4" s="52"/>
      <c r="E4" s="52"/>
      <c r="F4" s="53"/>
    </row>
    <row r="5" spans="1:7" s="5" customFormat="1" ht="15">
      <c r="A5" s="107" t="s">
        <v>26</v>
      </c>
      <c r="B5" s="102" t="s">
        <v>64</v>
      </c>
      <c r="C5" s="52" t="s">
        <v>32</v>
      </c>
      <c r="D5" s="52"/>
      <c r="E5" s="52"/>
      <c r="F5" s="53"/>
      <c r="G5" s="22"/>
    </row>
    <row r="6" spans="1:7" s="5" customFormat="1" ht="15.75" thickBot="1">
      <c r="A6" s="54"/>
      <c r="B6" s="55"/>
      <c r="C6" s="56"/>
      <c r="D6" s="57"/>
      <c r="E6" s="57"/>
      <c r="F6" s="58"/>
      <c r="G6" s="21"/>
    </row>
    <row r="7" spans="1:6" s="6" customFormat="1" ht="12.75" customHeight="1" thickBot="1">
      <c r="A7" s="146" t="s">
        <v>7</v>
      </c>
      <c r="B7" s="149" t="s">
        <v>12</v>
      </c>
      <c r="C7" s="150" t="s">
        <v>8</v>
      </c>
      <c r="D7" s="151"/>
      <c r="E7" s="152" t="s">
        <v>25</v>
      </c>
      <c r="F7" s="144" t="s">
        <v>9</v>
      </c>
    </row>
    <row r="8" spans="1:6" s="7" customFormat="1" ht="12.75" customHeight="1">
      <c r="A8" s="147"/>
      <c r="B8" s="147"/>
      <c r="C8" s="144" t="s">
        <v>10</v>
      </c>
      <c r="D8" s="144" t="s">
        <v>11</v>
      </c>
      <c r="E8" s="153"/>
      <c r="F8" s="145"/>
    </row>
    <row r="9" spans="1:6" s="7" customFormat="1" ht="13.5" customHeight="1">
      <c r="A9" s="148"/>
      <c r="B9" s="148"/>
      <c r="C9" s="145"/>
      <c r="D9" s="145"/>
      <c r="E9" s="154"/>
      <c r="F9" s="145"/>
    </row>
    <row r="10" spans="1:6" s="8" customFormat="1" ht="13.5" customHeight="1">
      <c r="A10" s="67" t="str">
        <f>IF(ISBLANK(Rezultati!B2),"",Rezultati!B2)</f>
        <v>?/?</v>
      </c>
      <c r="B10" s="68" t="str">
        <f>IF(ISBLANK(Rezultati!C2),"",Rezultati!C2)</f>
        <v>Milena Anđelić</v>
      </c>
      <c r="C10" s="75">
        <f>Rezultati!D2+Rezultati!E2+Rezultati!F2+Rezultati!G2+Rezultati!H2</f>
        <v>70</v>
      </c>
      <c r="D10" s="75">
        <f>IF(Rezultati!J2,Rezultati!J2,Rezultati!I2)</f>
        <v>25.5</v>
      </c>
      <c r="E10" s="75">
        <f>Rezultati!K2</f>
        <v>95.5</v>
      </c>
      <c r="F10" s="95" t="str">
        <f>Rezultati!L2</f>
        <v>A</v>
      </c>
    </row>
    <row r="11" spans="1:7" ht="12.75">
      <c r="A11" s="67" t="str">
        <f>IF(ISBLANK(Rezultati!B3),"",Rezultati!B3)</f>
        <v>?/?</v>
      </c>
      <c r="B11" s="68" t="str">
        <f>IF(ISBLANK(Rezultati!C3),"",Rezultati!C3)</f>
        <v>Nikola  Raković</v>
      </c>
      <c r="C11" s="75">
        <f>Rezultati!D3+Rezultati!E3+Rezultati!F3+Rezultati!G3+Rezultati!H3</f>
        <v>64</v>
      </c>
      <c r="D11" s="75">
        <f>IF(Rezultati!J3,Rezultati!J3,Rezultati!I3)</f>
        <v>0</v>
      </c>
      <c r="E11" s="75">
        <f>Rezultati!K3</f>
        <v>64</v>
      </c>
      <c r="F11" s="95" t="str">
        <f>Rezultati!L3</f>
        <v>D</v>
      </c>
      <c r="G11" s="9"/>
    </row>
    <row r="12" spans="1:7" ht="12.75">
      <c r="A12" s="67" t="str">
        <f>IF(ISBLANK(Rezultati!B4),"",Rezultati!B4)</f>
        <v>?/?</v>
      </c>
      <c r="B12" s="68" t="str">
        <f>IF(ISBLANK(Rezultati!C4),"",Rezultati!C4)</f>
        <v>Lazar  Vučinić</v>
      </c>
      <c r="C12" s="75">
        <f>Rezultati!D4+Rezultati!E4+Rezultati!F4+Rezultati!G4+Rezultati!H4</f>
        <v>67</v>
      </c>
      <c r="D12" s="75">
        <f>IF(Rezultati!J4,Rezultati!J4,Rezultati!I4)</f>
        <v>19.8</v>
      </c>
      <c r="E12" s="75">
        <f>Rezultati!K4</f>
        <v>86.8</v>
      </c>
      <c r="F12" s="95" t="str">
        <f>Rezultati!L4</f>
        <v>B</v>
      </c>
      <c r="G12" s="9"/>
    </row>
    <row r="13" spans="1:7" ht="12.75">
      <c r="A13" s="67" t="str">
        <f>IF(ISBLANK(Rezultati!B5),"",Rezultati!B5)</f>
        <v>?/?</v>
      </c>
      <c r="B13" s="68" t="str">
        <f>IF(ISBLANK(Rezultati!C5),"",Rezultati!C5)</f>
        <v>Boro Bogdanovć</v>
      </c>
      <c r="C13" s="75">
        <f>Rezultati!D5+Rezultati!E5+Rezultati!F5+Rezultati!G5+Rezultati!H5</f>
        <v>66</v>
      </c>
      <c r="D13" s="75">
        <f>IF(Rezultati!J5,Rezultati!J5,Rezultati!I5)</f>
        <v>17.1</v>
      </c>
      <c r="E13" s="75">
        <f>Rezultati!K5</f>
        <v>83.1</v>
      </c>
      <c r="F13" s="95" t="str">
        <f>Rezultati!L5</f>
        <v>B</v>
      </c>
      <c r="G13" s="9"/>
    </row>
    <row r="14" spans="1:7" ht="12.75">
      <c r="A14" s="67" t="str">
        <f>IF(ISBLANK(Rezultati!B6),"",Rezultati!B6)</f>
        <v>?/?</v>
      </c>
      <c r="B14" s="68" t="str">
        <f>IF(ISBLANK(Rezultati!C6),"",Rezultati!C6)</f>
        <v>Kristina  Ognjenović</v>
      </c>
      <c r="C14" s="75">
        <f>Rezultati!D6+Rezultati!E6+Rezultati!F6+Rezultati!G6+Rezultati!H6</f>
        <v>70</v>
      </c>
      <c r="D14" s="75">
        <f>IF(Rezultati!J6,Rezultati!J6,Rezultati!I6)</f>
        <v>0</v>
      </c>
      <c r="E14" s="75">
        <f>Rezultati!K6</f>
        <v>70</v>
      </c>
      <c r="F14" s="95" t="str">
        <f>Rezultati!L6</f>
        <v>C</v>
      </c>
      <c r="G14" s="9"/>
    </row>
    <row r="15" spans="1:7" ht="12.75">
      <c r="A15" s="67" t="str">
        <f>IF(ISBLANK(Rezultati!B7),"",Rezultati!B7)</f>
        <v>?/?</v>
      </c>
      <c r="B15" s="68" t="str">
        <f>IF(ISBLANK(Rezultati!C7),"",Rezultati!C7)</f>
        <v>Ivan  Ćurčić</v>
      </c>
      <c r="C15" s="75">
        <f>Rezultati!D7+Rezultati!E7+Rezultati!F7+Rezultati!G7+Rezultati!H7</f>
        <v>66</v>
      </c>
      <c r="D15" s="75">
        <f>IF(Rezultati!J7,Rezultati!J7,Rezultati!I7)</f>
        <v>16.5</v>
      </c>
      <c r="E15" s="75">
        <f>Rezultati!K7</f>
        <v>82.5</v>
      </c>
      <c r="F15" s="95" t="str">
        <f>Rezultati!L7</f>
        <v>B</v>
      </c>
      <c r="G15" s="9"/>
    </row>
    <row r="16" spans="1:7" ht="12.75">
      <c r="A16" s="67" t="str">
        <f>IF(ISBLANK(Rezultati!B8),"",Rezultati!B8)</f>
        <v>?/?</v>
      </c>
      <c r="B16" s="68" t="str">
        <f>IF(ISBLANK(Rezultati!C8),"",Rezultati!C8)</f>
        <v>Marko Čarmark</v>
      </c>
      <c r="C16" s="75">
        <f>Rezultati!D8+Rezultati!E8+Rezultati!F8+Rezultati!G8+Rezultati!H8</f>
        <v>66</v>
      </c>
      <c r="D16" s="75">
        <f>IF(Rezultati!J8,Rezultati!J8,Rezultati!I8)</f>
        <v>0</v>
      </c>
      <c r="E16" s="75">
        <f>Rezultati!K8</f>
        <v>66</v>
      </c>
      <c r="F16" s="95" t="str">
        <f>Rezultati!L8</f>
        <v>D</v>
      </c>
      <c r="G16" s="9"/>
    </row>
    <row r="17" spans="1:7" ht="12.75">
      <c r="A17" s="67" t="str">
        <f>IF(ISBLANK(Rezultati!B9),"",Rezultati!B9)</f>
        <v>?/?</v>
      </c>
      <c r="B17" s="68" t="str">
        <f>IF(ISBLANK(Rezultati!C9),"",Rezultati!C9)</f>
        <v>Milica Korać</v>
      </c>
      <c r="C17" s="75">
        <f>Rezultati!D9+Rezultati!E9+Rezultati!F9+Rezultati!G9+Rezultati!H9</f>
        <v>66</v>
      </c>
      <c r="D17" s="75">
        <f>IF(Rezultati!J9,Rezultati!J9,Rezultati!I9)</f>
        <v>0</v>
      </c>
      <c r="E17" s="75">
        <f>Rezultati!K9</f>
        <v>66</v>
      </c>
      <c r="F17" s="95" t="str">
        <f>Rezultati!L9</f>
        <v>D</v>
      </c>
      <c r="G17" s="9"/>
    </row>
    <row r="18" spans="1:7" ht="12.75">
      <c r="A18" s="67" t="str">
        <f>IF(ISBLANK(Rezultati!B10),"",Rezultati!B10)</f>
        <v>?/?</v>
      </c>
      <c r="B18" s="68" t="str">
        <f>IF(ISBLANK(Rezultati!C10),"",Rezultati!C10)</f>
        <v>Jelena  Aligrudić</v>
      </c>
      <c r="C18" s="75">
        <f>Rezultati!D10+Rezultati!E10+Rezultati!F10+Rezultati!G10+Rezultati!H10</f>
        <v>65</v>
      </c>
      <c r="D18" s="75">
        <f>IF(Rezultati!J10,Rezultati!J10,Rezultati!I10)</f>
        <v>22.5</v>
      </c>
      <c r="E18" s="75">
        <f>Rezultati!K10</f>
        <v>87.5</v>
      </c>
      <c r="F18" s="95" t="str">
        <f>Rezultati!L10</f>
        <v>B</v>
      </c>
      <c r="G18" s="9"/>
    </row>
    <row r="19" spans="1:7" ht="12.75">
      <c r="A19" s="67" t="str">
        <f>IF(ISBLANK(Rezultati!B11),"",Rezultati!B11)</f>
        <v>?/?</v>
      </c>
      <c r="B19" s="68" t="str">
        <f>IF(ISBLANK(Rezultati!C11),"",Rezultati!C11)</f>
        <v>Berin Šabazović</v>
      </c>
      <c r="C19" s="75">
        <f>Rezultati!D11+Rezultati!E11+Rezultati!F11+Rezultati!G11+Rezultati!H11</f>
        <v>63</v>
      </c>
      <c r="D19" s="75">
        <f>IF(Rezultati!J11,Rezultati!J11,Rezultati!I11)</f>
        <v>21.5</v>
      </c>
      <c r="E19" s="75">
        <f>Rezultati!K11</f>
        <v>84.5</v>
      </c>
      <c r="F19" s="95" t="str">
        <f>Rezultati!L11</f>
        <v>B</v>
      </c>
      <c r="G19" s="9"/>
    </row>
    <row r="20" spans="1:7" ht="12.75">
      <c r="A20" s="67" t="str">
        <f>IF(ISBLANK(Rezultati!B12),"",Rezultati!B12)</f>
        <v>?/?</v>
      </c>
      <c r="B20" s="68" t="str">
        <f>IF(ISBLANK(Rezultati!C12),"",Rezultati!C12)</f>
        <v>Marko Ljuljić</v>
      </c>
      <c r="C20" s="75">
        <f>Rezultati!D12+Rezultati!E12+Rezultati!F12+Rezultati!G12+Rezultati!H12</f>
        <v>63</v>
      </c>
      <c r="D20" s="75">
        <f>IF(Rezultati!J12,Rezultati!J12,Rezultati!I12)</f>
        <v>9.3</v>
      </c>
      <c r="E20" s="75">
        <f>Rezultati!K12</f>
        <v>72.3</v>
      </c>
      <c r="F20" s="95" t="str">
        <f>Rezultati!L12</f>
        <v>C</v>
      </c>
      <c r="G20" s="10"/>
    </row>
    <row r="21" spans="1:7" ht="12.75">
      <c r="A21" s="67" t="e">
        <f>IF(ISBLANK(Rezultati!#REF!),"",Rezultati!#REF!)</f>
        <v>#REF!</v>
      </c>
      <c r="B21" s="68" t="e">
        <f>IF(ISBLANK(Rezultati!#REF!),"",Rezultati!#REF!)</f>
        <v>#REF!</v>
      </c>
      <c r="C21" s="75" t="e">
        <f>Rezultati!#REF!+Rezultati!#REF!+Rezultati!#REF!+Rezultati!#REF!+Rezultati!#REF!</f>
        <v>#REF!</v>
      </c>
      <c r="D21" s="75" t="e">
        <f>IF(Rezultati!#REF!,Rezultati!#REF!,Rezultati!#REF!)</f>
        <v>#REF!</v>
      </c>
      <c r="E21" s="75" t="e">
        <f>Rezultati!#REF!</f>
        <v>#REF!</v>
      </c>
      <c r="F21" s="95" t="e">
        <f>Rezultati!#REF!</f>
        <v>#REF!</v>
      </c>
      <c r="G21" s="10"/>
    </row>
    <row r="22" spans="1:7" ht="12.75">
      <c r="A22" s="67" t="e">
        <f>IF(ISBLANK(Rezultati!#REF!),"",Rezultati!#REF!)</f>
        <v>#REF!</v>
      </c>
      <c r="B22" s="68" t="e">
        <f>IF(ISBLANK(Rezultati!#REF!),"",Rezultati!#REF!)</f>
        <v>#REF!</v>
      </c>
      <c r="C22" s="75" t="e">
        <f>Rezultati!#REF!+Rezultati!#REF!+Rezultati!#REF!+Rezultati!#REF!+Rezultati!#REF!</f>
        <v>#REF!</v>
      </c>
      <c r="D22" s="75" t="e">
        <f>IF(Rezultati!#REF!,Rezultati!#REF!,Rezultati!#REF!)</f>
        <v>#REF!</v>
      </c>
      <c r="E22" s="75" t="e">
        <f>Rezultati!#REF!</f>
        <v>#REF!</v>
      </c>
      <c r="F22" s="95" t="e">
        <f>Rezultati!#REF!</f>
        <v>#REF!</v>
      </c>
      <c r="G22" s="10"/>
    </row>
    <row r="23" spans="1:7" ht="12.75">
      <c r="A23" s="108"/>
      <c r="B23" s="109"/>
      <c r="C23" s="110"/>
      <c r="D23" s="110"/>
      <c r="E23" s="110"/>
      <c r="F23" s="111"/>
      <c r="G23" s="10"/>
    </row>
    <row r="24" spans="4:7" ht="14.25">
      <c r="D24" s="122"/>
      <c r="E24" s="122"/>
      <c r="F24" s="123"/>
      <c r="G24" s="10"/>
    </row>
    <row r="25" spans="4:7" ht="15">
      <c r="D25" s="143"/>
      <c r="E25" s="143"/>
      <c r="F25" s="143"/>
      <c r="G25" s="10"/>
    </row>
    <row r="26" spans="4:7" ht="14.25">
      <c r="D26" s="124"/>
      <c r="E26" s="124"/>
      <c r="F26" s="123"/>
      <c r="G26" s="10"/>
    </row>
    <row r="27" spans="4:7" ht="14.25">
      <c r="D27" s="124"/>
      <c r="E27" s="124"/>
      <c r="F27" s="123"/>
      <c r="G27" s="10"/>
    </row>
    <row r="28" spans="4:7" ht="12.75">
      <c r="D28" s="122"/>
      <c r="E28" s="122"/>
      <c r="F28" s="125"/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spans="7:10" ht="14.25">
      <c r="G46" s="10"/>
      <c r="J46" s="43"/>
    </row>
    <row r="47" ht="12.75">
      <c r="G47" s="10"/>
    </row>
    <row r="48" ht="12.75">
      <c r="G48" s="10"/>
    </row>
  </sheetData>
  <sheetProtection/>
  <mergeCells count="8">
    <mergeCell ref="D25:F25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3">
      <selection activeCell="D22" sqref="D22"/>
    </sheetView>
  </sheetViews>
  <sheetFormatPr defaultColWidth="9.140625" defaultRowHeight="12.75"/>
  <cols>
    <col min="4" max="4" width="31.421875" style="0" customWidth="1"/>
  </cols>
  <sheetData>
    <row r="1" spans="1:5" ht="15">
      <c r="A1" s="103" t="s">
        <v>16</v>
      </c>
      <c r="B1" s="103"/>
      <c r="C1" s="103" t="s">
        <v>0</v>
      </c>
      <c r="D1" s="103" t="s">
        <v>21</v>
      </c>
      <c r="E1" s="103" t="s">
        <v>22</v>
      </c>
    </row>
    <row r="2" spans="1:6" ht="12.75">
      <c r="A2" s="104">
        <v>1</v>
      </c>
      <c r="B2" s="104" t="str">
        <f>C2&amp;"/"&amp;D2</f>
        <v>?/?</v>
      </c>
      <c r="C2" s="26" t="s">
        <v>42</v>
      </c>
      <c r="D2" s="26" t="s">
        <v>42</v>
      </c>
      <c r="E2" s="26" t="s">
        <v>40</v>
      </c>
      <c r="F2" s="26" t="s">
        <v>41</v>
      </c>
    </row>
    <row r="3" spans="1:6" ht="12.75">
      <c r="A3" s="104">
        <v>2</v>
      </c>
      <c r="B3" s="104" t="s">
        <v>45</v>
      </c>
      <c r="C3" t="s">
        <v>42</v>
      </c>
      <c r="D3" t="s">
        <v>42</v>
      </c>
      <c r="E3" t="s">
        <v>43</v>
      </c>
      <c r="F3" t="s">
        <v>44</v>
      </c>
    </row>
    <row r="4" spans="1:6" ht="12.75">
      <c r="A4" s="104">
        <v>3</v>
      </c>
      <c r="B4" s="104" t="s">
        <v>45</v>
      </c>
      <c r="C4" t="s">
        <v>42</v>
      </c>
      <c r="D4" t="s">
        <v>42</v>
      </c>
      <c r="E4" t="s">
        <v>46</v>
      </c>
      <c r="F4" t="s">
        <v>47</v>
      </c>
    </row>
    <row r="5" spans="1:6" ht="12.75">
      <c r="A5" s="104">
        <v>4</v>
      </c>
      <c r="B5" s="104" t="s">
        <v>45</v>
      </c>
      <c r="C5" t="s">
        <v>42</v>
      </c>
      <c r="D5" t="s">
        <v>42</v>
      </c>
      <c r="E5" t="s">
        <v>48</v>
      </c>
      <c r="F5" t="s">
        <v>49</v>
      </c>
    </row>
    <row r="6" spans="1:6" ht="12.75">
      <c r="A6" s="104">
        <v>5</v>
      </c>
      <c r="B6" s="104" t="s">
        <v>45</v>
      </c>
      <c r="C6" t="s">
        <v>42</v>
      </c>
      <c r="D6" t="s">
        <v>42</v>
      </c>
      <c r="E6" t="s">
        <v>51</v>
      </c>
      <c r="F6" t="s">
        <v>52</v>
      </c>
    </row>
    <row r="7" spans="1:6" ht="12.75">
      <c r="A7" s="104">
        <v>6</v>
      </c>
      <c r="B7" s="104" t="s">
        <v>45</v>
      </c>
      <c r="C7" s="121" t="s">
        <v>42</v>
      </c>
      <c r="D7" t="s">
        <v>42</v>
      </c>
      <c r="E7" t="s">
        <v>53</v>
      </c>
      <c r="F7" t="s">
        <v>54</v>
      </c>
    </row>
    <row r="8" spans="1:6" ht="12.75">
      <c r="A8" s="104">
        <v>7</v>
      </c>
      <c r="B8" s="104" t="s">
        <v>45</v>
      </c>
      <c r="C8" t="s">
        <v>42</v>
      </c>
      <c r="D8" t="s">
        <v>42</v>
      </c>
      <c r="E8" t="s">
        <v>55</v>
      </c>
      <c r="F8" t="s">
        <v>56</v>
      </c>
    </row>
    <row r="9" spans="1:6" ht="12.75">
      <c r="A9" s="104">
        <v>8</v>
      </c>
      <c r="B9" s="104" t="s">
        <v>45</v>
      </c>
      <c r="C9" t="s">
        <v>42</v>
      </c>
      <c r="D9" t="s">
        <v>42</v>
      </c>
      <c r="E9" t="s">
        <v>50</v>
      </c>
      <c r="F9" t="s">
        <v>57</v>
      </c>
    </row>
    <row r="10" spans="1:6" ht="12.75">
      <c r="A10" s="104">
        <v>9</v>
      </c>
      <c r="B10" s="104" t="s">
        <v>45</v>
      </c>
      <c r="C10" t="s">
        <v>42</v>
      </c>
      <c r="D10" t="s">
        <v>42</v>
      </c>
      <c r="E10" t="s">
        <v>58</v>
      </c>
      <c r="F10" t="s">
        <v>59</v>
      </c>
    </row>
    <row r="11" spans="1:6" ht="12.75">
      <c r="A11" s="104">
        <v>10</v>
      </c>
      <c r="B11" s="104" t="s">
        <v>45</v>
      </c>
      <c r="C11" t="s">
        <v>42</v>
      </c>
      <c r="D11" t="s">
        <v>42</v>
      </c>
      <c r="E11" t="s">
        <v>60</v>
      </c>
      <c r="F11" t="s">
        <v>61</v>
      </c>
    </row>
    <row r="12" spans="1:6" ht="12.75">
      <c r="A12" s="104">
        <v>11</v>
      </c>
      <c r="B12" s="104" t="s">
        <v>45</v>
      </c>
      <c r="C12" t="s">
        <v>42</v>
      </c>
      <c r="D12" t="s">
        <v>42</v>
      </c>
      <c r="E12" t="s">
        <v>55</v>
      </c>
      <c r="F12" t="s">
        <v>62</v>
      </c>
    </row>
    <row r="13" spans="1:6" ht="12.75">
      <c r="A13" s="104">
        <v>12</v>
      </c>
      <c r="B13" s="104" t="s">
        <v>45</v>
      </c>
      <c r="C13" t="s">
        <v>42</v>
      </c>
      <c r="D13" t="s">
        <v>42</v>
      </c>
      <c r="E13" t="s">
        <v>65</v>
      </c>
      <c r="F13" t="s">
        <v>66</v>
      </c>
    </row>
    <row r="14" spans="1:6" ht="12.75">
      <c r="A14" s="104">
        <v>13</v>
      </c>
      <c r="B14" s="104" t="s">
        <v>45</v>
      </c>
      <c r="C14" t="s">
        <v>42</v>
      </c>
      <c r="D14" t="s">
        <v>42</v>
      </c>
      <c r="E14" t="s">
        <v>67</v>
      </c>
      <c r="F14" t="s">
        <v>68</v>
      </c>
    </row>
    <row r="15" spans="1:2" ht="12.75">
      <c r="A15" s="104"/>
      <c r="B15" s="104"/>
    </row>
    <row r="16" spans="1:2" ht="12.75">
      <c r="A16" s="104"/>
      <c r="B16" s="104"/>
    </row>
    <row r="17" spans="1:2" ht="12.75">
      <c r="A17" s="104"/>
      <c r="B17" s="104"/>
    </row>
    <row r="18" spans="1:2" ht="12.75">
      <c r="A18" s="104"/>
      <c r="B18" s="104"/>
    </row>
    <row r="19" spans="1:2" ht="12.75">
      <c r="A19" s="104"/>
      <c r="B19" s="104"/>
    </row>
    <row r="20" spans="1:2" ht="12.75">
      <c r="A20" s="104"/>
      <c r="B20" s="104"/>
    </row>
    <row r="21" spans="1:2" ht="12.75">
      <c r="A21" s="104"/>
      <c r="B21" s="104"/>
    </row>
    <row r="22" spans="1:2" ht="12.75">
      <c r="A22" s="104"/>
      <c r="B22" s="104"/>
    </row>
    <row r="23" spans="1:2" ht="12.75">
      <c r="A23" s="104"/>
      <c r="B23" s="104"/>
    </row>
    <row r="24" spans="1:2" ht="12.75">
      <c r="A24" s="104"/>
      <c r="B24" s="104"/>
    </row>
    <row r="25" spans="1:2" ht="12.75">
      <c r="A25" s="104"/>
      <c r="B25" s="104"/>
    </row>
    <row r="26" spans="1:2" ht="12.75">
      <c r="A26" s="104"/>
      <c r="B26" s="104"/>
    </row>
    <row r="27" spans="1:2" ht="12.75">
      <c r="A27" s="104"/>
      <c r="B27" s="104"/>
    </row>
    <row r="28" spans="1:2" ht="12.75">
      <c r="A28" s="104"/>
      <c r="B28" s="104"/>
    </row>
    <row r="29" spans="1:2" ht="12.75">
      <c r="A29" s="104"/>
      <c r="B29" s="104"/>
    </row>
    <row r="30" spans="1:2" ht="12.75">
      <c r="A30" s="104"/>
      <c r="B30" s="104"/>
    </row>
    <row r="31" spans="1:2" ht="12.75">
      <c r="A31" s="104"/>
      <c r="B31" s="104"/>
    </row>
    <row r="32" spans="1:2" ht="12.75">
      <c r="A32" s="104"/>
      <c r="B32" s="104"/>
    </row>
    <row r="33" spans="1:2" ht="12.75">
      <c r="A33" s="104"/>
      <c r="B33" s="104"/>
    </row>
    <row r="34" spans="1:2" ht="12.75">
      <c r="A34" s="104"/>
      <c r="B34" s="104"/>
    </row>
    <row r="35" spans="1:2" ht="12.75">
      <c r="A35" s="104"/>
      <c r="B35" s="104"/>
    </row>
    <row r="36" spans="1:2" ht="12.75">
      <c r="A36" s="104"/>
      <c r="B36" s="104"/>
    </row>
    <row r="37" spans="1:2" ht="12.75">
      <c r="A37" s="104"/>
      <c r="B37" s="104"/>
    </row>
    <row r="38" spans="1:2" ht="12.75">
      <c r="A38" s="104"/>
      <c r="B38" s="104"/>
    </row>
    <row r="39" spans="1:2" ht="12.75">
      <c r="A39" s="104"/>
      <c r="B39" s="104"/>
    </row>
    <row r="40" spans="1:2" ht="12.75">
      <c r="A40" s="104"/>
      <c r="B40" s="104"/>
    </row>
    <row r="41" spans="1:2" ht="12.75">
      <c r="A41" s="104"/>
      <c r="B41" s="104"/>
    </row>
    <row r="42" spans="1:2" ht="12.75">
      <c r="A42" s="104"/>
      <c r="B42" s="104"/>
    </row>
    <row r="43" spans="1:2" ht="12.75">
      <c r="A43" s="104"/>
      <c r="B43" s="104"/>
    </row>
    <row r="44" spans="1:2" ht="12.75">
      <c r="A44" s="104"/>
      <c r="B44" s="104"/>
    </row>
    <row r="45" spans="1:2" ht="12.75">
      <c r="A45" s="104"/>
      <c r="B45" s="104"/>
    </row>
    <row r="46" spans="1:2" ht="12.75">
      <c r="A46" s="104"/>
      <c r="B46" s="104"/>
    </row>
    <row r="47" spans="1:2" ht="12.75">
      <c r="A47" s="104"/>
      <c r="B47" s="104"/>
    </row>
    <row r="48" spans="1:2" ht="12.75">
      <c r="A48" s="104"/>
      <c r="B48" s="104"/>
    </row>
    <row r="49" spans="1:2" ht="12.75">
      <c r="A49" s="104"/>
      <c r="B49" s="104"/>
    </row>
    <row r="50" spans="1:2" ht="12.75">
      <c r="A50" s="104"/>
      <c r="B50" s="104"/>
    </row>
    <row r="51" spans="1:2" ht="12.75">
      <c r="A51" s="104"/>
      <c r="B51" s="104"/>
    </row>
    <row r="52" spans="1:2" ht="12.75">
      <c r="A52" s="104"/>
      <c r="B52" s="104"/>
    </row>
    <row r="53" spans="1:2" ht="12.75">
      <c r="A53" s="104"/>
      <c r="B53" s="104"/>
    </row>
    <row r="54" spans="1:2" ht="12.75">
      <c r="A54" s="104"/>
      <c r="B54" s="104"/>
    </row>
    <row r="55" spans="1:2" ht="12.75">
      <c r="A55" s="104"/>
      <c r="B55" s="104"/>
    </row>
    <row r="56" spans="1:2" ht="12.75">
      <c r="A56" s="104"/>
      <c r="B56" s="104"/>
    </row>
    <row r="57" spans="1:2" ht="12.75">
      <c r="A57" s="104"/>
      <c r="B57" s="104"/>
    </row>
    <row r="58" spans="1:2" ht="12.75">
      <c r="A58" s="104"/>
      <c r="B58" s="104"/>
    </row>
    <row r="59" spans="1:2" ht="12.75">
      <c r="A59" s="104"/>
      <c r="B59" s="104"/>
    </row>
    <row r="60" spans="1:2" ht="12.75">
      <c r="A60" s="104"/>
      <c r="B60" s="104"/>
    </row>
    <row r="61" spans="1:2" ht="12.75">
      <c r="A61" s="104"/>
      <c r="B61" s="104"/>
    </row>
    <row r="62" spans="1:2" ht="12.75">
      <c r="A62" s="104"/>
      <c r="B62" s="104"/>
    </row>
    <row r="63" spans="1:2" ht="12.75">
      <c r="A63" s="104"/>
      <c r="B63" s="104"/>
    </row>
    <row r="64" spans="1:2" ht="12.75">
      <c r="A64" s="104"/>
      <c r="B64" s="104"/>
    </row>
    <row r="65" spans="1:2" ht="12.75">
      <c r="A65" s="104"/>
      <c r="B65" s="104"/>
    </row>
    <row r="66" spans="1:2" ht="12.75">
      <c r="A66" s="104"/>
      <c r="B66" s="104"/>
    </row>
    <row r="67" spans="1:2" ht="12.75">
      <c r="A67" s="104"/>
      <c r="B67" s="104"/>
    </row>
    <row r="68" spans="1:2" ht="12.75">
      <c r="A68" s="104"/>
      <c r="B68" s="104"/>
    </row>
    <row r="69" spans="1:2" ht="12.75">
      <c r="A69" s="104"/>
      <c r="B69" s="104"/>
    </row>
    <row r="70" spans="1:2" ht="12.75">
      <c r="A70" s="104"/>
      <c r="B70" s="104"/>
    </row>
    <row r="71" spans="1:2" ht="12.75">
      <c r="A71" s="104"/>
      <c r="B71" s="104"/>
    </row>
    <row r="72" spans="1:2" ht="12.75">
      <c r="A72" s="104"/>
      <c r="B72" s="104"/>
    </row>
    <row r="73" spans="1:2" ht="12.75">
      <c r="A73" s="104"/>
      <c r="B73" s="104"/>
    </row>
    <row r="74" spans="1:2" ht="12.75">
      <c r="A74" s="104"/>
      <c r="B74" s="104"/>
    </row>
    <row r="75" spans="1:2" ht="12.75">
      <c r="A75" s="104"/>
      <c r="B75" s="104"/>
    </row>
    <row r="76" spans="1:2" ht="12.75">
      <c r="A76" s="104"/>
      <c r="B76" s="104"/>
    </row>
    <row r="77" spans="1:2" ht="12.75">
      <c r="A77" s="104"/>
      <c r="B77" s="104"/>
    </row>
    <row r="78" spans="1:2" ht="12.75">
      <c r="A78" s="104"/>
      <c r="B78" s="104"/>
    </row>
    <row r="79" spans="1:2" ht="12.75">
      <c r="A79" s="104"/>
      <c r="B79" s="104"/>
    </row>
    <row r="80" spans="1:2" ht="12.75">
      <c r="A80" s="104"/>
      <c r="B80" s="104"/>
    </row>
    <row r="81" spans="1:2" ht="12.75">
      <c r="A81" s="104"/>
      <c r="B81" s="104"/>
    </row>
    <row r="82" spans="1:2" ht="12.75">
      <c r="A82" s="104"/>
      <c r="B82" s="104"/>
    </row>
    <row r="83" spans="1:2" ht="12.75">
      <c r="A83" s="104"/>
      <c r="B83" s="104"/>
    </row>
    <row r="84" spans="1:2" ht="12.75">
      <c r="A84" s="104"/>
      <c r="B84" s="104"/>
    </row>
    <row r="85" spans="1:5" ht="12.75">
      <c r="A85" s="104"/>
      <c r="B85" s="104"/>
      <c r="C85" s="104"/>
      <c r="D85" s="104"/>
      <c r="E85" s="104"/>
    </row>
    <row r="86" spans="1:5" ht="12.75">
      <c r="A86" s="104"/>
      <c r="B86" s="104"/>
      <c r="C86" s="104"/>
      <c r="D86" s="104"/>
      <c r="E86" s="104"/>
    </row>
    <row r="87" spans="1:5" ht="12.75">
      <c r="A87" s="104"/>
      <c r="B87" s="104"/>
      <c r="C87" s="104"/>
      <c r="D87" s="104"/>
      <c r="E87" s="10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2020-07-06T19:13:54Z</cp:lastPrinted>
  <dcterms:created xsi:type="dcterms:W3CDTF">2009-11-01T12:11:22Z</dcterms:created>
  <dcterms:modified xsi:type="dcterms:W3CDTF">2020-07-19T20:49:13Z</dcterms:modified>
  <cp:category/>
  <cp:version/>
  <cp:contentType/>
  <cp:contentStatus/>
</cp:coreProperties>
</file>